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28"/>
  <workbookPr/>
  <mc:AlternateContent xmlns:mc="http://schemas.openxmlformats.org/markup-compatibility/2006">
    <mc:Choice Requires="x15">
      <x15ac:absPath xmlns:x15ac="http://schemas.microsoft.com/office/spreadsheetml/2010/11/ac" url="/Users/francescapinotti/Desktop/"/>
    </mc:Choice>
  </mc:AlternateContent>
  <xr:revisionPtr revIDLastSave="0" documentId="13_ncr:1_{90A4A4AD-4DF5-4749-A4A9-0F563A2D248F}" xr6:coauthVersionLast="46" xr6:coauthVersionMax="46" xr10:uidLastSave="{00000000-0000-0000-0000-000000000000}"/>
  <bookViews>
    <workbookView xWindow="0" yWindow="460" windowWidth="29040" windowHeight="15840" xr2:uid="{52398161-6E1B-4B92-9B88-6BF33DA5C6C7}"/>
  </bookViews>
  <sheets>
    <sheet name="Dashboard" sheetId="1" r:id="rId1"/>
  </sheets>
  <definedNames>
    <definedName name="_xlnm._FilterDatabase" localSheetId="0" hidden="1">Dashboard!$B$10:$J$42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F9" i="1"/>
  <c r="F5" i="1"/>
  <c r="F4" i="1"/>
  <c r="I9" i="1"/>
  <c r="J9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F28" i="1"/>
  <c r="F11" i="1" l="1"/>
  <c r="G9" i="1" l="1"/>
  <c r="H9" i="1"/>
  <c r="M65" i="1" l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G25" i="1" l="1"/>
  <c r="H16" i="1"/>
  <c r="H23" i="1"/>
  <c r="H15" i="1"/>
  <c r="G17" i="1"/>
  <c r="G20" i="1"/>
  <c r="J41" i="1"/>
  <c r="J37" i="1"/>
  <c r="J35" i="1"/>
  <c r="J3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7" i="1" s="1"/>
  <c r="A26" i="1"/>
  <c r="G26" i="1" s="1"/>
  <c r="A25" i="1"/>
  <c r="F25" i="1" s="1"/>
  <c r="J25" i="1" s="1"/>
  <c r="A24" i="1"/>
  <c r="G24" i="1" s="1"/>
  <c r="A23" i="1"/>
  <c r="F23" i="1" s="1"/>
  <c r="A22" i="1"/>
  <c r="G22" i="1" s="1"/>
  <c r="A21" i="1"/>
  <c r="F21" i="1" s="1"/>
  <c r="A20" i="1"/>
  <c r="I20" i="1" s="1"/>
  <c r="A19" i="1"/>
  <c r="I19" i="1" s="1"/>
  <c r="A18" i="1"/>
  <c r="G18" i="1" s="1"/>
  <c r="A17" i="1"/>
  <c r="H17" i="1" s="1"/>
  <c r="A16" i="1"/>
  <c r="I16" i="1" s="1"/>
  <c r="A15" i="1"/>
  <c r="F15" i="1" s="1"/>
  <c r="A14" i="1"/>
  <c r="I14" i="1" s="1"/>
  <c r="A13" i="1"/>
  <c r="F13" i="1" s="1"/>
  <c r="A12" i="1"/>
  <c r="I12" i="1" s="1"/>
  <c r="A11" i="1"/>
  <c r="I11" i="1" s="1"/>
  <c r="J40" i="1" l="1"/>
  <c r="G16" i="1"/>
  <c r="F18" i="1"/>
  <c r="F24" i="1"/>
  <c r="G11" i="1"/>
  <c r="H13" i="1"/>
  <c r="H21" i="1"/>
  <c r="G19" i="1"/>
  <c r="H28" i="1"/>
  <c r="F26" i="1"/>
  <c r="G14" i="1"/>
  <c r="F16" i="1"/>
  <c r="F22" i="1"/>
  <c r="J22" i="1" s="1"/>
  <c r="I27" i="1"/>
  <c r="H11" i="1"/>
  <c r="I18" i="1"/>
  <c r="H14" i="1"/>
  <c r="H18" i="1"/>
  <c r="G12" i="1"/>
  <c r="F14" i="1"/>
  <c r="F20" i="1"/>
  <c r="I25" i="1"/>
  <c r="H19" i="1"/>
  <c r="I28" i="1"/>
  <c r="G27" i="1"/>
  <c r="H26" i="1"/>
  <c r="G28" i="1"/>
  <c r="F12" i="1"/>
  <c r="I17" i="1"/>
  <c r="I4" i="1" s="1"/>
  <c r="I23" i="1"/>
  <c r="G15" i="1"/>
  <c r="J15" i="1" s="1"/>
  <c r="I26" i="1"/>
  <c r="F27" i="1"/>
  <c r="H24" i="1"/>
  <c r="G13" i="1"/>
  <c r="I15" i="1"/>
  <c r="I21" i="1"/>
  <c r="G21" i="1"/>
  <c r="I24" i="1"/>
  <c r="F19" i="1"/>
  <c r="F17" i="1"/>
  <c r="H22" i="1"/>
  <c r="G23" i="1"/>
  <c r="G4" i="1" s="1"/>
  <c r="I13" i="1"/>
  <c r="I22" i="1"/>
  <c r="H12" i="1"/>
  <c r="H20" i="1"/>
  <c r="H25" i="1"/>
  <c r="J32" i="1"/>
  <c r="J36" i="1"/>
  <c r="J38" i="1"/>
  <c r="J30" i="1"/>
  <c r="J29" i="1"/>
  <c r="J18" i="1"/>
  <c r="J17" i="1"/>
  <c r="J16" i="1"/>
  <c r="J24" i="1"/>
  <c r="J31" i="1"/>
  <c r="J39" i="1"/>
  <c r="J14" i="1"/>
  <c r="J26" i="1"/>
  <c r="J34" i="1"/>
  <c r="J42" i="1"/>
  <c r="J11" i="1" l="1"/>
  <c r="J23" i="1"/>
  <c r="J12" i="1"/>
  <c r="H4" i="1"/>
  <c r="G5" i="1"/>
  <c r="J27" i="1"/>
  <c r="J13" i="1"/>
  <c r="J19" i="1"/>
  <c r="J21" i="1"/>
  <c r="H5" i="1"/>
  <c r="J28" i="1"/>
  <c r="I5" i="1"/>
  <c r="J20" i="1"/>
</calcChain>
</file>

<file path=xl/sharedStrings.xml><?xml version="1.0" encoding="utf-8"?>
<sst xmlns="http://schemas.openxmlformats.org/spreadsheetml/2006/main" count="409" uniqueCount="96">
  <si>
    <t>Dati da Dashboard Spotview</t>
  </si>
  <si>
    <t>Codice macro categoria</t>
  </si>
  <si>
    <t>Descrizione macro categoria</t>
  </si>
  <si>
    <t>Codice Categoria</t>
  </si>
  <si>
    <t>Descrizione categoria</t>
  </si>
  <si>
    <t>Fatturato ac</t>
  </si>
  <si>
    <t>Fatturato ap</t>
  </si>
  <si>
    <t>Mq</t>
  </si>
  <si>
    <t>Num Negozi</t>
  </si>
  <si>
    <t>% AC / AP</t>
  </si>
  <si>
    <t>CM</t>
  </si>
  <si>
    <t>Categoria merceologica</t>
  </si>
  <si>
    <t>CM_001</t>
  </si>
  <si>
    <t>Abbigliamento personale</t>
  </si>
  <si>
    <t>CM_002</t>
  </si>
  <si>
    <t>Attività di servizi</t>
  </si>
  <si>
    <t>CM_003</t>
  </si>
  <si>
    <t>Beni per la casa</t>
  </si>
  <si>
    <t>CM_004</t>
  </si>
  <si>
    <t>Cultura, Tempo Libero, Regali</t>
  </si>
  <si>
    <t>CM_005</t>
  </si>
  <si>
    <t>Cura Persona, Salute</t>
  </si>
  <si>
    <t>CM_006</t>
  </si>
  <si>
    <t>Elettronica di consumo</t>
  </si>
  <si>
    <t>CM_007</t>
  </si>
  <si>
    <t>Ristorazione</t>
  </si>
  <si>
    <t>CM_008</t>
  </si>
  <si>
    <t>Despecializzati</t>
  </si>
  <si>
    <t>DM</t>
  </si>
  <si>
    <t>Dimensione</t>
  </si>
  <si>
    <t>DM_001</t>
  </si>
  <si>
    <t>NEGOZI (&lt;250mq)</t>
  </si>
  <si>
    <t>DM_002</t>
  </si>
  <si>
    <t>NEGOZI da 251 a 600 mq</t>
  </si>
  <si>
    <t>DM_003</t>
  </si>
  <si>
    <t>MEDIE SUPERFICI ( da 601 a 1500 mq)</t>
  </si>
  <si>
    <t>DM_004</t>
  </si>
  <si>
    <t>GRANDI SUPERFICI (&gt;1500 mq)</t>
  </si>
  <si>
    <t>DM_005</t>
  </si>
  <si>
    <t>RISTORAZIONE</t>
  </si>
  <si>
    <t>FA</t>
  </si>
  <si>
    <t>Focus abbigliamento</t>
  </si>
  <si>
    <t>FA_001</t>
  </si>
  <si>
    <t>Negozi da 0 a 100 mq</t>
  </si>
  <si>
    <t>FA_002</t>
  </si>
  <si>
    <t>Negozi da 101 a 250 mq</t>
  </si>
  <si>
    <t>FA_003</t>
  </si>
  <si>
    <t>FA_004</t>
  </si>
  <si>
    <t>Medie superfici (da 601 a 1500 mq)</t>
  </si>
  <si>
    <t>FA_005</t>
  </si>
  <si>
    <t>Grandi superfici (oltre 1500 mq)</t>
  </si>
  <si>
    <t>CL</t>
  </si>
  <si>
    <t>Cluster</t>
  </si>
  <si>
    <t>CL_001</t>
  </si>
  <si>
    <t>Abbigliamento</t>
  </si>
  <si>
    <t>CL_002</t>
  </si>
  <si>
    <t>Calzature</t>
  </si>
  <si>
    <t>CL_003</t>
  </si>
  <si>
    <t>Intimo</t>
  </si>
  <si>
    <t>CL_004</t>
  </si>
  <si>
    <t>Sport (Grandi Sup.)</t>
  </si>
  <si>
    <t>CL_005</t>
  </si>
  <si>
    <t>Sport (small units)</t>
  </si>
  <si>
    <t>CL_006</t>
  </si>
  <si>
    <t>Bambino</t>
  </si>
  <si>
    <t>CL_007</t>
  </si>
  <si>
    <t>Casa</t>
  </si>
  <si>
    <t>CL_008</t>
  </si>
  <si>
    <t>Elettronica</t>
  </si>
  <si>
    <t>CL_009</t>
  </si>
  <si>
    <t>Gioielleria</t>
  </si>
  <si>
    <t>CL_010</t>
  </si>
  <si>
    <t>Ottica</t>
  </si>
  <si>
    <t>CL_011</t>
  </si>
  <si>
    <t>Ristorazione (Fast food)</t>
  </si>
  <si>
    <t>CL_012</t>
  </si>
  <si>
    <t>Ristorazione (pizzerie)</t>
  </si>
  <si>
    <t>CL_013</t>
  </si>
  <si>
    <t>Ristorazione (leisure)</t>
  </si>
  <si>
    <t>CL_014</t>
  </si>
  <si>
    <t>Profumerie</t>
  </si>
  <si>
    <t>Controllo 3 (Tot Merc = Tot Dim + Desp)</t>
  </si>
  <si>
    <t>Controllo 1 (Risto CM_007 = Risto DM_005)</t>
  </si>
  <si>
    <t>Controllo 2 (Abbigl. CM_001 = Tot Focus Abb. FA)</t>
  </si>
  <si>
    <t>Jan 2021</t>
  </si>
  <si>
    <t>NORD OVEST</t>
  </si>
  <si>
    <t>CENTRO</t>
  </si>
  <si>
    <t>SUD</t>
  </si>
  <si>
    <t>Mese Anno</t>
  </si>
  <si>
    <t>Macrocategoria</t>
  </si>
  <si>
    <t>Categoria</t>
  </si>
  <si>
    <t>Fatturato AC</t>
  </si>
  <si>
    <t>Fatturato AP</t>
  </si>
  <si>
    <t>Area Geografica</t>
  </si>
  <si>
    <t>Totale Galleria (escl. despecializzati)</t>
  </si>
  <si>
    <t>CM_100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</si>
</sst>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1" tint="0.34998626667073579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3" fontId="2" fillId="5" borderId="0" xfId="0" applyNumberFormat="1" applyFont="1" applyFill="1" applyAlignment="1">
      <alignment vertical="center"/>
    </xf>
    <xf numFmtId="164" fontId="2" fillId="5" borderId="0" xfId="1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164" fontId="2" fillId="6" borderId="0" xfId="1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164" fontId="4" fillId="5" borderId="0" xfId="1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7" fillId="8" borderId="0" xfId="0" applyFont="1" applyFill="1" applyAlignment="1">
      <alignment horizontal="center" vertical="center" wrapText="1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C76361"/>
      <color rgb="FF7F7F7F"/>
      <color rgb="FFD6081B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D002-B115-45F6-9D8A-74746136779C}">
  <dimension ref="A1:U78"/>
  <sheetViews>
    <sheetView showGridLines="0" tabSelected="1" zoomScaleNormal="100" workbookViewId="0">
      <pane ySplit="10" topLeftCell="A11" activePane="bottomLeft" state="frozen"/>
      <selection pane="bottomLeft" activeCell="G6" sqref="G6:I6"/>
    </sheetView>
  </sheetViews>
  <sheetFormatPr baseColWidth="10" defaultColWidth="9.1640625" defaultRowHeight="15" x14ac:dyDescent="0.2"/>
  <cols>
    <col min="1" max="1" width="6.33203125" style="1" customWidth="1"/>
    <col min="2" max="2" width="11.1640625" style="1" customWidth="1"/>
    <col min="3" max="3" width="11.5" style="1" customWidth="1"/>
    <col min="4" max="4" width="12.5" style="1" customWidth="1"/>
    <col min="5" max="5" width="24.1640625" style="1" customWidth="1"/>
    <col min="6" max="6" width="15.33203125" style="1" customWidth="1"/>
    <col min="7" max="7" width="15.5" style="1" customWidth="1"/>
    <col min="8" max="8" width="9.83203125" style="1" customWidth="1"/>
    <col min="9" max="9" width="9.1640625" style="1"/>
    <col min="10" max="10" width="9.5" style="1" customWidth="1"/>
    <col min="11" max="11" width="2.6640625" style="1" customWidth="1"/>
    <col min="12" max="12" width="9.1640625" style="21"/>
    <col min="13" max="13" width="6.5" style="21" customWidth="1"/>
    <col min="14" max="14" width="9.1640625" style="1"/>
    <col min="15" max="15" width="6" style="1" customWidth="1"/>
    <col min="16" max="16" width="9.83203125" style="1" customWidth="1"/>
    <col min="17" max="17" width="6" style="1" customWidth="1"/>
    <col min="18" max="16384" width="9.1640625" style="1"/>
  </cols>
  <sheetData>
    <row r="1" spans="1:21" s="23" customFormat="1" ht="13" x14ac:dyDescent="0.2">
      <c r="L1" s="22"/>
      <c r="M1" s="22"/>
    </row>
    <row r="2" spans="1:21" s="23" customFormat="1" ht="13" x14ac:dyDescent="0.2">
      <c r="L2" s="22"/>
      <c r="M2" s="22"/>
    </row>
    <row r="3" spans="1:21" s="23" customFormat="1" ht="13" x14ac:dyDescent="0.2">
      <c r="G3" s="24"/>
      <c r="L3" s="22"/>
      <c r="M3" s="22"/>
    </row>
    <row r="4" spans="1:21" s="23" customFormat="1" ht="13" x14ac:dyDescent="0.2">
      <c r="E4" s="25" t="s">
        <v>82</v>
      </c>
      <c r="F4" s="26">
        <f>F17-F23</f>
        <v>0</v>
      </c>
      <c r="G4" s="26">
        <f t="shared" ref="G4:I4" si="0">G17-G23</f>
        <v>0</v>
      </c>
      <c r="H4" s="26">
        <f t="shared" si="0"/>
        <v>0</v>
      </c>
      <c r="I4" s="26">
        <f t="shared" si="0"/>
        <v>0</v>
      </c>
      <c r="L4" s="22"/>
      <c r="M4" s="22"/>
    </row>
    <row r="5" spans="1:21" s="23" customFormat="1" ht="13" x14ac:dyDescent="0.2">
      <c r="E5" s="25" t="s">
        <v>83</v>
      </c>
      <c r="F5" s="26">
        <f>F11-SUM(F24:F28)</f>
        <v>-212</v>
      </c>
      <c r="G5" s="26">
        <f t="shared" ref="G5:I5" si="1">G11-SUM(G24:G28)</f>
        <v>0</v>
      </c>
      <c r="H5" s="26">
        <f t="shared" si="1"/>
        <v>-1</v>
      </c>
      <c r="I5" s="26">
        <f t="shared" si="1"/>
        <v>0</v>
      </c>
      <c r="L5" s="22"/>
      <c r="M5" s="22"/>
    </row>
    <row r="6" spans="1:21" s="23" customFormat="1" ht="13" x14ac:dyDescent="0.2">
      <c r="E6" s="25" t="s">
        <v>81</v>
      </c>
      <c r="F6" s="26">
        <f>F9-SUM(F19:F23)</f>
        <v>-4589060</v>
      </c>
      <c r="G6" s="26">
        <f t="shared" ref="G6:I6" si="2">G9-SUM(G19:G23)</f>
        <v>-5939279</v>
      </c>
      <c r="H6" s="26">
        <f t="shared" si="2"/>
        <v>-23012</v>
      </c>
      <c r="I6" s="26">
        <f t="shared" si="2"/>
        <v>-3</v>
      </c>
      <c r="L6" s="22"/>
      <c r="M6" s="22"/>
    </row>
    <row r="7" spans="1:21" s="23" customFormat="1" ht="14" customHeight="1" x14ac:dyDescent="0.2">
      <c r="L7" s="22"/>
      <c r="M7" s="22"/>
    </row>
    <row r="8" spans="1:21" s="23" customFormat="1" ht="30" customHeight="1" x14ac:dyDescent="0.2">
      <c r="L8" s="22"/>
      <c r="M8" s="22"/>
      <c r="N8" s="27" t="s">
        <v>0</v>
      </c>
      <c r="O8" s="27"/>
      <c r="P8" s="27"/>
      <c r="Q8" s="27"/>
    </row>
    <row r="9" spans="1:21" s="23" customFormat="1" ht="24" customHeight="1" x14ac:dyDescent="0.2">
      <c r="D9" s="23" t="s">
        <v>95</v>
      </c>
      <c r="E9" s="23" t="s">
        <v>94</v>
      </c>
      <c r="F9" s="26">
        <f>SUM(F11:F17)</f>
        <v>513799684</v>
      </c>
      <c r="G9" s="26">
        <f t="shared" ref="G9:H9" si="3">SUM(G11:G17)</f>
        <v>920479841</v>
      </c>
      <c r="H9" s="26">
        <f t="shared" si="3"/>
        <v>3282853</v>
      </c>
      <c r="I9" s="26">
        <f>SUM(I11:I17)</f>
        <v>11427</v>
      </c>
      <c r="J9" s="28">
        <f>IFERROR(F9/G9-1,"")</f>
        <v>-0.44181321402779095</v>
      </c>
      <c r="L9" s="22"/>
      <c r="M9" s="22"/>
    </row>
    <row r="10" spans="1:21" ht="53.25" customHeight="1" thickBot="1" x14ac:dyDescent="0.25">
      <c r="A10" s="38"/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3" t="s">
        <v>9</v>
      </c>
      <c r="M10" s="37"/>
      <c r="N10" s="36" t="s">
        <v>88</v>
      </c>
      <c r="O10" s="36" t="s">
        <v>89</v>
      </c>
      <c r="P10" s="36" t="s">
        <v>90</v>
      </c>
      <c r="Q10" s="36" t="s">
        <v>93</v>
      </c>
      <c r="R10" s="36" t="s">
        <v>91</v>
      </c>
      <c r="S10" s="36" t="s">
        <v>92</v>
      </c>
      <c r="T10" s="36" t="s">
        <v>7</v>
      </c>
      <c r="U10" s="36" t="s">
        <v>8</v>
      </c>
    </row>
    <row r="11" spans="1:21" ht="18" customHeight="1" x14ac:dyDescent="0.2">
      <c r="A11" s="1" t="str">
        <f>C11&amp;"_"&amp;E11</f>
        <v>Categoria merceologica_Abbigliamento personale</v>
      </c>
      <c r="B11" s="4" t="s">
        <v>10</v>
      </c>
      <c r="C11" s="4" t="s">
        <v>11</v>
      </c>
      <c r="D11" s="4" t="s">
        <v>12</v>
      </c>
      <c r="E11" s="4" t="s">
        <v>13</v>
      </c>
      <c r="F11" s="5">
        <f>SUMIF($M$11:$M$69,$A11,R$11:R$69)</f>
        <v>222506881</v>
      </c>
      <c r="G11" s="5">
        <f t="shared" ref="G11:G28" si="4">SUMIF($M$11:$M$69,$A11,S$11:S$69)</f>
        <v>464834937</v>
      </c>
      <c r="H11" s="5">
        <f t="shared" ref="H11:H28" si="5">SUMIF($M$11:$M$69,$A11,T$11:T$69)</f>
        <v>1860726</v>
      </c>
      <c r="I11" s="5">
        <f t="shared" ref="I11:I28" si="6">SUMIF($M$11:$M$69,$A11,U$11:U$69)</f>
        <v>5221</v>
      </c>
      <c r="J11" s="6">
        <f>IFERROR(F11/G11-1,"")</f>
        <v>-0.52132065968182595</v>
      </c>
      <c r="L11" s="22"/>
      <c r="M11" s="1" t="str">
        <f>O11&amp;"_"&amp;P11</f>
        <v>Categoria merceologica_Abbigliamento personale</v>
      </c>
      <c r="N11" s="29" t="s">
        <v>84</v>
      </c>
      <c r="O11" s="30" t="s">
        <v>11</v>
      </c>
      <c r="P11" s="30" t="s">
        <v>13</v>
      </c>
      <c r="Q11" s="30" t="s">
        <v>85</v>
      </c>
      <c r="R11" s="30">
        <v>112921906</v>
      </c>
      <c r="S11" s="30">
        <v>233376098</v>
      </c>
      <c r="T11" s="30">
        <v>1000734</v>
      </c>
      <c r="U11" s="31">
        <v>2677</v>
      </c>
    </row>
    <row r="12" spans="1:21" ht="18" customHeight="1" x14ac:dyDescent="0.2">
      <c r="A12" s="1" t="str">
        <f t="shared" ref="A12:A42" si="7">C12&amp;"_"&amp;E12</f>
        <v>Categoria merceologica_Attività di servizi</v>
      </c>
      <c r="B12" s="7" t="s">
        <v>10</v>
      </c>
      <c r="C12" s="7" t="s">
        <v>11</v>
      </c>
      <c r="D12" s="7" t="s">
        <v>14</v>
      </c>
      <c r="E12" s="7" t="s">
        <v>15</v>
      </c>
      <c r="F12" s="5">
        <f t="shared" ref="F12:F27" si="8">SUMIF($M$11:$M$69,$A12,R$11:R$69)</f>
        <v>13720275</v>
      </c>
      <c r="G12" s="5">
        <f t="shared" si="4"/>
        <v>22879827</v>
      </c>
      <c r="H12" s="5">
        <f t="shared" si="5"/>
        <v>82595</v>
      </c>
      <c r="I12" s="5">
        <f t="shared" si="6"/>
        <v>810</v>
      </c>
      <c r="J12" s="6">
        <f t="shared" ref="J12:J42" si="9">IFERROR(F12/G12-1,"")</f>
        <v>-0.40033309692420316</v>
      </c>
      <c r="L12" s="22"/>
      <c r="M12" s="1" t="str">
        <f t="shared" ref="M12:M73" si="10">O12&amp;"_"&amp;P12</f>
        <v>Categoria merceologica_Attività di servizi</v>
      </c>
      <c r="N12" s="32" t="s">
        <v>84</v>
      </c>
      <c r="O12" s="33" t="s">
        <v>11</v>
      </c>
      <c r="P12" s="33" t="s">
        <v>15</v>
      </c>
      <c r="Q12" s="33" t="s">
        <v>85</v>
      </c>
      <c r="R12" s="33">
        <v>11190495</v>
      </c>
      <c r="S12" s="33">
        <v>17944284</v>
      </c>
      <c r="T12" s="33">
        <v>62984</v>
      </c>
      <c r="U12" s="34">
        <v>608</v>
      </c>
    </row>
    <row r="13" spans="1:21" ht="18" customHeight="1" x14ac:dyDescent="0.2">
      <c r="A13" s="1" t="str">
        <f t="shared" si="7"/>
        <v>Categoria merceologica_Beni per la casa</v>
      </c>
      <c r="B13" s="7" t="s">
        <v>10</v>
      </c>
      <c r="C13" s="7" t="s">
        <v>11</v>
      </c>
      <c r="D13" s="7" t="s">
        <v>16</v>
      </c>
      <c r="E13" s="7" t="s">
        <v>17</v>
      </c>
      <c r="F13" s="5">
        <f t="shared" si="8"/>
        <v>43716777</v>
      </c>
      <c r="G13" s="5">
        <f t="shared" si="4"/>
        <v>61779042</v>
      </c>
      <c r="H13" s="5">
        <f t="shared" si="5"/>
        <v>316599</v>
      </c>
      <c r="I13" s="5">
        <f t="shared" si="6"/>
        <v>594</v>
      </c>
      <c r="J13" s="6">
        <f t="shared" si="9"/>
        <v>-0.29236881012172378</v>
      </c>
      <c r="L13" s="22"/>
      <c r="M13" s="1" t="str">
        <f t="shared" si="10"/>
        <v>Categoria merceologica_Beni per la casa</v>
      </c>
      <c r="N13" s="32" t="s">
        <v>84</v>
      </c>
      <c r="O13" s="33" t="s">
        <v>11</v>
      </c>
      <c r="P13" s="33" t="s">
        <v>17</v>
      </c>
      <c r="Q13" s="33" t="s">
        <v>85</v>
      </c>
      <c r="R13" s="33">
        <v>18972474</v>
      </c>
      <c r="S13" s="33">
        <v>27215380</v>
      </c>
      <c r="T13" s="33">
        <v>159966</v>
      </c>
      <c r="U13" s="34">
        <v>325</v>
      </c>
    </row>
    <row r="14" spans="1:21" ht="18" customHeight="1" x14ac:dyDescent="0.2">
      <c r="A14" s="1" t="str">
        <f t="shared" si="7"/>
        <v>Categoria merceologica_Cultura, Tempo Libero, Regali</v>
      </c>
      <c r="B14" s="7" t="s">
        <v>10</v>
      </c>
      <c r="C14" s="7" t="s">
        <v>11</v>
      </c>
      <c r="D14" s="7" t="s">
        <v>18</v>
      </c>
      <c r="E14" s="7" t="s">
        <v>19</v>
      </c>
      <c r="F14" s="5">
        <f t="shared" si="8"/>
        <v>45106878</v>
      </c>
      <c r="G14" s="5">
        <f t="shared" si="4"/>
        <v>70448744</v>
      </c>
      <c r="H14" s="5">
        <f t="shared" si="5"/>
        <v>212613</v>
      </c>
      <c r="I14" s="5">
        <f t="shared" si="6"/>
        <v>1467</v>
      </c>
      <c r="J14" s="6">
        <f t="shared" si="9"/>
        <v>-0.35972062184671449</v>
      </c>
      <c r="L14" s="22"/>
      <c r="M14" s="1" t="str">
        <f t="shared" si="10"/>
        <v>Categoria merceologica_Cultura, Tempo Libero, Regali</v>
      </c>
      <c r="N14" s="32" t="s">
        <v>84</v>
      </c>
      <c r="O14" s="33" t="s">
        <v>11</v>
      </c>
      <c r="P14" s="33" t="s">
        <v>19</v>
      </c>
      <c r="Q14" s="33" t="s">
        <v>85</v>
      </c>
      <c r="R14" s="33">
        <v>25454880</v>
      </c>
      <c r="S14" s="33">
        <v>39418054</v>
      </c>
      <c r="T14" s="33">
        <v>115884</v>
      </c>
      <c r="U14" s="34">
        <v>819</v>
      </c>
    </row>
    <row r="15" spans="1:21" ht="18" customHeight="1" x14ac:dyDescent="0.2">
      <c r="A15" s="1" t="str">
        <f t="shared" si="7"/>
        <v>Categoria merceologica_Cura Persona, Salute</v>
      </c>
      <c r="B15" s="7" t="s">
        <v>10</v>
      </c>
      <c r="C15" s="7" t="s">
        <v>11</v>
      </c>
      <c r="D15" s="7" t="s">
        <v>20</v>
      </c>
      <c r="E15" s="7" t="s">
        <v>21</v>
      </c>
      <c r="F15" s="5">
        <f t="shared" si="8"/>
        <v>44266330</v>
      </c>
      <c r="G15" s="5">
        <f t="shared" si="4"/>
        <v>72697026</v>
      </c>
      <c r="H15" s="5">
        <f t="shared" si="5"/>
        <v>187420</v>
      </c>
      <c r="I15" s="5">
        <f t="shared" si="6"/>
        <v>1593</v>
      </c>
      <c r="J15" s="6">
        <f t="shared" si="9"/>
        <v>-0.3910847192015805</v>
      </c>
      <c r="L15" s="22"/>
      <c r="M15" s="1" t="str">
        <f t="shared" si="10"/>
        <v>Categoria merceologica_Cura Persona, Salute</v>
      </c>
      <c r="N15" s="32" t="s">
        <v>84</v>
      </c>
      <c r="O15" s="33" t="s">
        <v>11</v>
      </c>
      <c r="P15" s="33" t="s">
        <v>21</v>
      </c>
      <c r="Q15" s="33" t="s">
        <v>85</v>
      </c>
      <c r="R15" s="33">
        <v>27218321</v>
      </c>
      <c r="S15" s="33">
        <v>43391923</v>
      </c>
      <c r="T15" s="33">
        <v>111958</v>
      </c>
      <c r="U15" s="34">
        <v>934</v>
      </c>
    </row>
    <row r="16" spans="1:21" ht="18" customHeight="1" x14ac:dyDescent="0.2">
      <c r="A16" s="1" t="str">
        <f t="shared" si="7"/>
        <v>Categoria merceologica_Elettronica di consumo</v>
      </c>
      <c r="B16" s="7" t="s">
        <v>10</v>
      </c>
      <c r="C16" s="7" t="s">
        <v>11</v>
      </c>
      <c r="D16" s="7" t="s">
        <v>22</v>
      </c>
      <c r="E16" s="7" t="s">
        <v>23</v>
      </c>
      <c r="F16" s="5">
        <f t="shared" si="8"/>
        <v>116249737</v>
      </c>
      <c r="G16" s="5">
        <f t="shared" si="4"/>
        <v>141579886</v>
      </c>
      <c r="H16" s="5">
        <f t="shared" si="5"/>
        <v>374224</v>
      </c>
      <c r="I16" s="5">
        <f t="shared" si="6"/>
        <v>381</v>
      </c>
      <c r="J16" s="6">
        <f t="shared" si="9"/>
        <v>-0.17891064695446923</v>
      </c>
      <c r="L16" s="22"/>
      <c r="M16" s="1" t="str">
        <f t="shared" si="10"/>
        <v>Categoria merceologica_Elettronica di consumo</v>
      </c>
      <c r="N16" s="32" t="s">
        <v>84</v>
      </c>
      <c r="O16" s="33" t="s">
        <v>11</v>
      </c>
      <c r="P16" s="33" t="s">
        <v>23</v>
      </c>
      <c r="Q16" s="33" t="s">
        <v>85</v>
      </c>
      <c r="R16" s="33">
        <v>58022112</v>
      </c>
      <c r="S16" s="33">
        <v>72110893</v>
      </c>
      <c r="T16" s="33">
        <v>191615</v>
      </c>
      <c r="U16" s="34">
        <v>207</v>
      </c>
    </row>
    <row r="17" spans="1:21" ht="18" customHeight="1" x14ac:dyDescent="0.2">
      <c r="A17" s="1" t="str">
        <f t="shared" si="7"/>
        <v>Categoria merceologica_Ristorazione</v>
      </c>
      <c r="B17" s="7" t="s">
        <v>10</v>
      </c>
      <c r="C17" s="7" t="s">
        <v>11</v>
      </c>
      <c r="D17" s="7" t="s">
        <v>24</v>
      </c>
      <c r="E17" s="7" t="s">
        <v>25</v>
      </c>
      <c r="F17" s="5">
        <f t="shared" si="8"/>
        <v>28232806</v>
      </c>
      <c r="G17" s="5">
        <f t="shared" si="4"/>
        <v>86260379</v>
      </c>
      <c r="H17" s="5">
        <f t="shared" si="5"/>
        <v>248676</v>
      </c>
      <c r="I17" s="5">
        <f t="shared" si="6"/>
        <v>1361</v>
      </c>
      <c r="J17" s="6">
        <f t="shared" si="9"/>
        <v>-0.67270250458788272</v>
      </c>
      <c r="L17" s="22"/>
      <c r="M17" s="1" t="str">
        <f t="shared" si="10"/>
        <v>Categoria merceologica_Ristorazione</v>
      </c>
      <c r="N17" s="32" t="s">
        <v>84</v>
      </c>
      <c r="O17" s="33" t="s">
        <v>11</v>
      </c>
      <c r="P17" s="33" t="s">
        <v>25</v>
      </c>
      <c r="Q17" s="33" t="s">
        <v>85</v>
      </c>
      <c r="R17" s="33">
        <v>17052073</v>
      </c>
      <c r="S17" s="33">
        <v>52050664</v>
      </c>
      <c r="T17" s="33">
        <v>153884</v>
      </c>
      <c r="U17" s="34">
        <v>853</v>
      </c>
    </row>
    <row r="18" spans="1:21" ht="18" customHeight="1" x14ac:dyDescent="0.2">
      <c r="A18" s="1" t="str">
        <f t="shared" si="7"/>
        <v>Categoria merceologica_Despecializzati</v>
      </c>
      <c r="B18" s="7" t="s">
        <v>10</v>
      </c>
      <c r="C18" s="7" t="s">
        <v>11</v>
      </c>
      <c r="D18" s="7" t="s">
        <v>26</v>
      </c>
      <c r="E18" s="8" t="s">
        <v>27</v>
      </c>
      <c r="F18" s="5">
        <f t="shared" si="8"/>
        <v>200420104</v>
      </c>
      <c r="G18" s="5">
        <f t="shared" si="4"/>
        <v>210958925</v>
      </c>
      <c r="H18" s="5">
        <f t="shared" si="5"/>
        <v>776389</v>
      </c>
      <c r="I18" s="5">
        <f t="shared" si="6"/>
        <v>107</v>
      </c>
      <c r="J18" s="6">
        <f t="shared" si="9"/>
        <v>-4.9956743949088667E-2</v>
      </c>
      <c r="L18" s="22"/>
      <c r="M18" s="1" t="str">
        <f t="shared" si="10"/>
        <v>Dimensione_NEGOZI (&lt;250mq)</v>
      </c>
      <c r="N18" s="32" t="s">
        <v>84</v>
      </c>
      <c r="O18" s="33" t="s">
        <v>29</v>
      </c>
      <c r="P18" s="33" t="s">
        <v>31</v>
      </c>
      <c r="Q18" s="33" t="s">
        <v>85</v>
      </c>
      <c r="R18" s="33">
        <v>108874079</v>
      </c>
      <c r="S18" s="33">
        <v>196872091</v>
      </c>
      <c r="T18" s="33">
        <v>494667</v>
      </c>
      <c r="U18" s="34">
        <v>4425</v>
      </c>
    </row>
    <row r="19" spans="1:21" ht="18" customHeight="1" x14ac:dyDescent="0.2">
      <c r="A19" s="1" t="str">
        <f t="shared" si="7"/>
        <v>Dimensione_NEGOZI (&lt;250mq)</v>
      </c>
      <c r="B19" s="9" t="s">
        <v>28</v>
      </c>
      <c r="C19" s="9" t="s">
        <v>29</v>
      </c>
      <c r="D19" s="9" t="s">
        <v>30</v>
      </c>
      <c r="E19" s="10" t="s">
        <v>31</v>
      </c>
      <c r="F19" s="11">
        <f t="shared" si="8"/>
        <v>191267259</v>
      </c>
      <c r="G19" s="11">
        <f t="shared" si="4"/>
        <v>356706367</v>
      </c>
      <c r="H19" s="11">
        <f t="shared" si="5"/>
        <v>906307</v>
      </c>
      <c r="I19" s="11">
        <f t="shared" si="6"/>
        <v>7940</v>
      </c>
      <c r="J19" s="12">
        <f t="shared" si="9"/>
        <v>-0.46379634148778737</v>
      </c>
      <c r="L19" s="22"/>
      <c r="M19" s="1" t="str">
        <f t="shared" si="10"/>
        <v>Dimensione_NEGOZI da 251 a 600 mq</v>
      </c>
      <c r="N19" s="32" t="s">
        <v>84</v>
      </c>
      <c r="O19" s="33" t="s">
        <v>29</v>
      </c>
      <c r="P19" s="33" t="s">
        <v>33</v>
      </c>
      <c r="Q19" s="33" t="s">
        <v>85</v>
      </c>
      <c r="R19" s="33">
        <v>29415768</v>
      </c>
      <c r="S19" s="33">
        <v>55313138</v>
      </c>
      <c r="T19" s="33">
        <v>204075</v>
      </c>
      <c r="U19" s="34">
        <v>542</v>
      </c>
    </row>
    <row r="20" spans="1:21" ht="18" customHeight="1" x14ac:dyDescent="0.2">
      <c r="A20" s="1" t="str">
        <f t="shared" si="7"/>
        <v>Dimensione_NEGOZI da 251 a 600 mq</v>
      </c>
      <c r="B20" s="9" t="s">
        <v>28</v>
      </c>
      <c r="C20" s="9" t="s">
        <v>29</v>
      </c>
      <c r="D20" s="9" t="s">
        <v>32</v>
      </c>
      <c r="E20" s="10" t="s">
        <v>33</v>
      </c>
      <c r="F20" s="11">
        <f t="shared" si="8"/>
        <v>56285096</v>
      </c>
      <c r="G20" s="11">
        <f t="shared" si="4"/>
        <v>108801241</v>
      </c>
      <c r="H20" s="11">
        <f t="shared" si="5"/>
        <v>388382</v>
      </c>
      <c r="I20" s="11">
        <f t="shared" si="6"/>
        <v>1042</v>
      </c>
      <c r="J20" s="12">
        <f t="shared" si="9"/>
        <v>-0.48267965068523433</v>
      </c>
      <c r="L20" s="22"/>
      <c r="M20" s="1" t="str">
        <f t="shared" si="10"/>
        <v>Dimensione_MEDIE SUPERFICI ( da 601 a 1500 mq)</v>
      </c>
      <c r="N20" s="32" t="s">
        <v>84</v>
      </c>
      <c r="O20" s="33" t="s">
        <v>29</v>
      </c>
      <c r="P20" s="33" t="s">
        <v>35</v>
      </c>
      <c r="Q20" s="33" t="s">
        <v>85</v>
      </c>
      <c r="R20" s="33">
        <v>35053321</v>
      </c>
      <c r="S20" s="33">
        <v>60184196</v>
      </c>
      <c r="T20" s="33">
        <v>364994</v>
      </c>
      <c r="U20" s="34">
        <v>366</v>
      </c>
    </row>
    <row r="21" spans="1:21" ht="18" customHeight="1" x14ac:dyDescent="0.2">
      <c r="A21" s="1" t="str">
        <f t="shared" si="7"/>
        <v>Dimensione_MEDIE SUPERFICI ( da 601 a 1500 mq)</v>
      </c>
      <c r="B21" s="9" t="s">
        <v>28</v>
      </c>
      <c r="C21" s="9" t="s">
        <v>29</v>
      </c>
      <c r="D21" s="9" t="s">
        <v>34</v>
      </c>
      <c r="E21" s="10" t="s">
        <v>35</v>
      </c>
      <c r="F21" s="11">
        <f t="shared" si="8"/>
        <v>74363476</v>
      </c>
      <c r="G21" s="11">
        <f t="shared" si="4"/>
        <v>123364806</v>
      </c>
      <c r="H21" s="11">
        <f t="shared" si="5"/>
        <v>647101</v>
      </c>
      <c r="I21" s="11">
        <f t="shared" si="6"/>
        <v>655</v>
      </c>
      <c r="J21" s="12">
        <f t="shared" si="9"/>
        <v>-0.39720672036723337</v>
      </c>
      <c r="L21" s="22"/>
      <c r="M21" s="1" t="str">
        <f t="shared" si="10"/>
        <v>Dimensione_GRANDI SUPERFICI (&gt;1500 mq)</v>
      </c>
      <c r="N21" s="32" t="s">
        <v>84</v>
      </c>
      <c r="O21" s="33" t="s">
        <v>29</v>
      </c>
      <c r="P21" s="33" t="s">
        <v>37</v>
      </c>
      <c r="Q21" s="33" t="s">
        <v>85</v>
      </c>
      <c r="R21" s="33">
        <v>84873744</v>
      </c>
      <c r="S21" s="33">
        <v>127026486</v>
      </c>
      <c r="T21" s="33">
        <v>602416</v>
      </c>
      <c r="U21" s="34">
        <v>240</v>
      </c>
    </row>
    <row r="22" spans="1:21" ht="18" customHeight="1" x14ac:dyDescent="0.2">
      <c r="A22" s="1" t="str">
        <f t="shared" si="7"/>
        <v>Dimensione_GRANDI SUPERFICI (&gt;1500 mq)</v>
      </c>
      <c r="B22" s="9" t="s">
        <v>28</v>
      </c>
      <c r="C22" s="9" t="s">
        <v>29</v>
      </c>
      <c r="D22" s="9" t="s">
        <v>36</v>
      </c>
      <c r="E22" s="10" t="s">
        <v>37</v>
      </c>
      <c r="F22" s="11">
        <f t="shared" si="8"/>
        <v>168240107</v>
      </c>
      <c r="G22" s="11">
        <f t="shared" si="4"/>
        <v>251286327</v>
      </c>
      <c r="H22" s="11">
        <f t="shared" si="5"/>
        <v>1115399</v>
      </c>
      <c r="I22" s="11">
        <f t="shared" si="6"/>
        <v>432</v>
      </c>
      <c r="J22" s="12">
        <f t="shared" si="9"/>
        <v>-0.33048443578866116</v>
      </c>
      <c r="L22" s="22"/>
      <c r="M22" s="1" t="str">
        <f t="shared" si="10"/>
        <v>Dimensione_RISTORAZIONE</v>
      </c>
      <c r="N22" s="32" t="s">
        <v>84</v>
      </c>
      <c r="O22" s="33" t="s">
        <v>29</v>
      </c>
      <c r="P22" s="33" t="s">
        <v>39</v>
      </c>
      <c r="Q22" s="33" t="s">
        <v>85</v>
      </c>
      <c r="R22" s="33">
        <v>17052073</v>
      </c>
      <c r="S22" s="33">
        <v>52050664</v>
      </c>
      <c r="T22" s="33">
        <v>153887</v>
      </c>
      <c r="U22" s="34">
        <v>853</v>
      </c>
    </row>
    <row r="23" spans="1:21" ht="18" customHeight="1" x14ac:dyDescent="0.2">
      <c r="A23" s="1" t="str">
        <f t="shared" si="7"/>
        <v>Dimensione_RISTORAZIONE</v>
      </c>
      <c r="B23" s="9" t="s">
        <v>28</v>
      </c>
      <c r="C23" s="9" t="s">
        <v>29</v>
      </c>
      <c r="D23" s="9" t="s">
        <v>38</v>
      </c>
      <c r="E23" s="10" t="s">
        <v>39</v>
      </c>
      <c r="F23" s="11">
        <f t="shared" si="8"/>
        <v>28232806</v>
      </c>
      <c r="G23" s="11">
        <f t="shared" si="4"/>
        <v>86260379</v>
      </c>
      <c r="H23" s="11">
        <f t="shared" si="5"/>
        <v>248676</v>
      </c>
      <c r="I23" s="11">
        <f t="shared" si="6"/>
        <v>1361</v>
      </c>
      <c r="J23" s="12">
        <f>IFERROR(F23/G23-1,"")</f>
        <v>-0.67270250458788272</v>
      </c>
      <c r="L23" s="22"/>
      <c r="M23" s="1" t="str">
        <f t="shared" si="10"/>
        <v>Focus abbigliamento_Negozi da 0 a 100 mq</v>
      </c>
      <c r="N23" s="32" t="s">
        <v>84</v>
      </c>
      <c r="O23" s="33" t="s">
        <v>41</v>
      </c>
      <c r="P23" s="33" t="s">
        <v>43</v>
      </c>
      <c r="Q23" s="33" t="s">
        <v>85</v>
      </c>
      <c r="R23" s="33">
        <v>11669865</v>
      </c>
      <c r="S23" s="33">
        <v>22933797</v>
      </c>
      <c r="T23" s="33">
        <v>43809</v>
      </c>
      <c r="U23" s="34">
        <v>592</v>
      </c>
    </row>
    <row r="24" spans="1:21" ht="18" customHeight="1" x14ac:dyDescent="0.2">
      <c r="A24" s="1" t="str">
        <f t="shared" si="7"/>
        <v>Focus abbigliamento_Negozi da 0 a 100 mq</v>
      </c>
      <c r="B24" s="13" t="s">
        <v>40</v>
      </c>
      <c r="C24" s="13" t="s">
        <v>41</v>
      </c>
      <c r="D24" s="13" t="s">
        <v>42</v>
      </c>
      <c r="E24" s="14" t="s">
        <v>43</v>
      </c>
      <c r="F24" s="15">
        <f t="shared" si="8"/>
        <v>20940059</v>
      </c>
      <c r="G24" s="15">
        <f t="shared" si="4"/>
        <v>42464654</v>
      </c>
      <c r="H24" s="15">
        <f t="shared" si="5"/>
        <v>86523</v>
      </c>
      <c r="I24" s="15">
        <f t="shared" si="6"/>
        <v>1154</v>
      </c>
      <c r="J24" s="16">
        <f t="shared" si="9"/>
        <v>-0.50688261818876468</v>
      </c>
      <c r="L24" s="22"/>
      <c r="M24" s="1" t="str">
        <f t="shared" si="10"/>
        <v>Focus abbigliamento_Negozi da 101 a 250 mq</v>
      </c>
      <c r="N24" s="32" t="s">
        <v>84</v>
      </c>
      <c r="O24" s="33" t="s">
        <v>41</v>
      </c>
      <c r="P24" s="33" t="s">
        <v>45</v>
      </c>
      <c r="Q24" s="33" t="s">
        <v>85</v>
      </c>
      <c r="R24" s="33">
        <v>36582508</v>
      </c>
      <c r="S24" s="33">
        <v>77026281</v>
      </c>
      <c r="T24" s="33">
        <v>200863</v>
      </c>
      <c r="U24" s="34">
        <v>1273</v>
      </c>
    </row>
    <row r="25" spans="1:21" ht="18" customHeight="1" x14ac:dyDescent="0.2">
      <c r="A25" s="1" t="str">
        <f t="shared" si="7"/>
        <v>Focus abbigliamento_Negozi da 101 a 250 mq</v>
      </c>
      <c r="B25" s="13" t="s">
        <v>40</v>
      </c>
      <c r="C25" s="13" t="s">
        <v>41</v>
      </c>
      <c r="D25" s="13" t="s">
        <v>44</v>
      </c>
      <c r="E25" s="14" t="s">
        <v>45</v>
      </c>
      <c r="F25" s="15">
        <f t="shared" si="8"/>
        <v>69569898</v>
      </c>
      <c r="G25" s="15">
        <f t="shared" si="4"/>
        <v>151601990</v>
      </c>
      <c r="H25" s="15">
        <f t="shared" si="5"/>
        <v>401509</v>
      </c>
      <c r="I25" s="15">
        <f t="shared" si="6"/>
        <v>2541</v>
      </c>
      <c r="J25" s="16">
        <f t="shared" si="9"/>
        <v>-0.54110168342777032</v>
      </c>
      <c r="L25" s="22"/>
      <c r="M25" s="1" t="str">
        <f t="shared" si="10"/>
        <v>Focus abbigliamento_NEGOZI da 251 a 600 mq</v>
      </c>
      <c r="N25" s="32" t="s">
        <v>84</v>
      </c>
      <c r="O25" s="33" t="s">
        <v>41</v>
      </c>
      <c r="P25" s="33" t="s">
        <v>33</v>
      </c>
      <c r="Q25" s="33" t="s">
        <v>85</v>
      </c>
      <c r="R25" s="33">
        <v>17832915</v>
      </c>
      <c r="S25" s="33">
        <v>37741910</v>
      </c>
      <c r="T25" s="33">
        <v>137888</v>
      </c>
      <c r="U25" s="34">
        <v>360</v>
      </c>
    </row>
    <row r="26" spans="1:21" ht="18" customHeight="1" x14ac:dyDescent="0.2">
      <c r="A26" s="1" t="str">
        <f t="shared" si="7"/>
        <v>Focus abbigliamento_NEGOZI da 251 a 600 mq</v>
      </c>
      <c r="B26" s="13" t="s">
        <v>40</v>
      </c>
      <c r="C26" s="13" t="s">
        <v>41</v>
      </c>
      <c r="D26" s="13" t="s">
        <v>46</v>
      </c>
      <c r="E26" s="14" t="s">
        <v>33</v>
      </c>
      <c r="F26" s="15">
        <f t="shared" si="8"/>
        <v>37085840</v>
      </c>
      <c r="G26" s="15">
        <f t="shared" si="4"/>
        <v>79066348</v>
      </c>
      <c r="H26" s="15">
        <f t="shared" si="5"/>
        <v>280117</v>
      </c>
      <c r="I26" s="15">
        <f t="shared" si="6"/>
        <v>735</v>
      </c>
      <c r="J26" s="16">
        <f t="shared" si="9"/>
        <v>-0.53095291564497193</v>
      </c>
      <c r="L26" s="22"/>
      <c r="M26" s="1" t="str">
        <f t="shared" si="10"/>
        <v>Focus abbigliamento_Medie superfici (da 601 a 1500 mq)</v>
      </c>
      <c r="N26" s="32" t="s">
        <v>84</v>
      </c>
      <c r="O26" s="33" t="s">
        <v>41</v>
      </c>
      <c r="P26" s="33" t="s">
        <v>48</v>
      </c>
      <c r="Q26" s="33" t="s">
        <v>85</v>
      </c>
      <c r="R26" s="33">
        <v>23633539</v>
      </c>
      <c r="S26" s="33">
        <v>44694221</v>
      </c>
      <c r="T26" s="33">
        <v>301651</v>
      </c>
      <c r="U26" s="34">
        <v>301</v>
      </c>
    </row>
    <row r="27" spans="1:21" ht="18" customHeight="1" x14ac:dyDescent="0.2">
      <c r="A27" s="1" t="str">
        <f t="shared" si="7"/>
        <v>Focus abbigliamento_Medie superfici (da 601 a 1500 mq)</v>
      </c>
      <c r="B27" s="13" t="s">
        <v>40</v>
      </c>
      <c r="C27" s="13" t="s">
        <v>41</v>
      </c>
      <c r="D27" s="13" t="s">
        <v>47</v>
      </c>
      <c r="E27" s="14" t="s">
        <v>48</v>
      </c>
      <c r="F27" s="15">
        <f t="shared" si="8"/>
        <v>47739366</v>
      </c>
      <c r="G27" s="15">
        <f t="shared" si="4"/>
        <v>88448153</v>
      </c>
      <c r="H27" s="15">
        <f t="shared" si="5"/>
        <v>524481</v>
      </c>
      <c r="I27" s="15">
        <f t="shared" si="6"/>
        <v>532</v>
      </c>
      <c r="J27" s="16">
        <f t="shared" si="9"/>
        <v>-0.46025593095200079</v>
      </c>
      <c r="L27" s="22"/>
      <c r="M27" s="1" t="str">
        <f t="shared" si="10"/>
        <v>Focus abbigliamento_Grandi superfici (oltre 1500 mq)</v>
      </c>
      <c r="N27" s="32" t="s">
        <v>84</v>
      </c>
      <c r="O27" s="33" t="s">
        <v>41</v>
      </c>
      <c r="P27" s="33" t="s">
        <v>50</v>
      </c>
      <c r="Q27" s="33" t="s">
        <v>85</v>
      </c>
      <c r="R27" s="33">
        <v>23203076</v>
      </c>
      <c r="S27" s="33">
        <v>50979888</v>
      </c>
      <c r="T27" s="33">
        <v>316522</v>
      </c>
      <c r="U27" s="34">
        <v>151</v>
      </c>
    </row>
    <row r="28" spans="1:21" ht="18" customHeight="1" x14ac:dyDescent="0.2">
      <c r="A28" s="1" t="str">
        <f t="shared" si="7"/>
        <v>Focus abbigliamento_Grandi superfici (oltre 1500 mq)</v>
      </c>
      <c r="B28" s="13" t="s">
        <v>40</v>
      </c>
      <c r="C28" s="13" t="s">
        <v>41</v>
      </c>
      <c r="D28" s="13" t="s">
        <v>49</v>
      </c>
      <c r="E28" s="14" t="s">
        <v>50</v>
      </c>
      <c r="F28" s="15">
        <f>SUMIF($M$11:$M$69,$A28,R$11:R$69)</f>
        <v>47171930</v>
      </c>
      <c r="G28" s="15">
        <f t="shared" si="4"/>
        <v>103253792</v>
      </c>
      <c r="H28" s="15">
        <f t="shared" si="5"/>
        <v>568097</v>
      </c>
      <c r="I28" s="15">
        <f t="shared" si="6"/>
        <v>259</v>
      </c>
      <c r="J28" s="16">
        <f t="shared" si="9"/>
        <v>-0.54314578587099249</v>
      </c>
      <c r="L28" s="22"/>
      <c r="M28" s="1" t="str">
        <f t="shared" si="10"/>
        <v>Categoria merceologica_Despecializzati</v>
      </c>
      <c r="N28" s="32" t="s">
        <v>84</v>
      </c>
      <c r="O28" s="33" t="s">
        <v>11</v>
      </c>
      <c r="P28" s="33" t="s">
        <v>27</v>
      </c>
      <c r="Q28" s="33" t="s">
        <v>85</v>
      </c>
      <c r="R28" s="33">
        <v>120648229</v>
      </c>
      <c r="S28" s="33">
        <v>127910146</v>
      </c>
      <c r="T28" s="33">
        <v>428175</v>
      </c>
      <c r="U28" s="34">
        <v>48</v>
      </c>
    </row>
    <row r="29" spans="1:21" ht="18" customHeight="1" x14ac:dyDescent="0.2">
      <c r="A29" s="1" t="str">
        <f t="shared" si="7"/>
        <v>Cluster_Abbigliamento</v>
      </c>
      <c r="B29" s="17" t="s">
        <v>51</v>
      </c>
      <c r="C29" s="17" t="s">
        <v>52</v>
      </c>
      <c r="D29" s="17" t="s">
        <v>53</v>
      </c>
      <c r="E29" s="18" t="s">
        <v>54</v>
      </c>
      <c r="F29" s="19">
        <f>SUMIF($M$11:$M$83,$A29,R$11:R$83)</f>
        <v>38061296</v>
      </c>
      <c r="G29" s="19">
        <f t="shared" ref="G29:G42" si="11">SUMIF($M$11:$M$83,$A29,S$11:S$83)</f>
        <v>76399344</v>
      </c>
      <c r="H29" s="19">
        <f t="shared" ref="H29:H42" si="12">SUMIF($M$11:$M$83,$A29,T$11:T$83)</f>
        <v>429972</v>
      </c>
      <c r="I29" s="19">
        <f t="shared" ref="I29:I42" si="13">SUMIF($M$11:$M$83,$A29,U$11:U$83)</f>
        <v>298</v>
      </c>
      <c r="J29" s="20">
        <f t="shared" si="9"/>
        <v>-0.50181121974031617</v>
      </c>
      <c r="L29" s="22"/>
      <c r="M29" s="1" t="str">
        <f t="shared" si="10"/>
        <v>Categoria merceologica_Abbigliamento personale</v>
      </c>
      <c r="N29" s="32" t="s">
        <v>84</v>
      </c>
      <c r="O29" s="33" t="s">
        <v>11</v>
      </c>
      <c r="P29" s="33" t="s">
        <v>13</v>
      </c>
      <c r="Q29" s="33" t="s">
        <v>86</v>
      </c>
      <c r="R29" s="33">
        <v>48369482</v>
      </c>
      <c r="S29" s="33">
        <v>96665313</v>
      </c>
      <c r="T29" s="33">
        <v>316490</v>
      </c>
      <c r="U29" s="34">
        <v>966</v>
      </c>
    </row>
    <row r="30" spans="1:21" ht="18" customHeight="1" x14ac:dyDescent="0.2">
      <c r="A30" s="1" t="str">
        <f t="shared" si="7"/>
        <v>Cluster_Calzature</v>
      </c>
      <c r="B30" s="17" t="s">
        <v>51</v>
      </c>
      <c r="C30" s="17" t="s">
        <v>52</v>
      </c>
      <c r="D30" s="17" t="s">
        <v>55</v>
      </c>
      <c r="E30" s="18" t="s">
        <v>56</v>
      </c>
      <c r="F30" s="19">
        <f t="shared" ref="F30:F42" si="14">SUMIF($M$11:$M$83,$A30,R$11:R$83)</f>
        <v>8936040</v>
      </c>
      <c r="G30" s="19">
        <f t="shared" si="11"/>
        <v>21472808</v>
      </c>
      <c r="H30" s="19">
        <f t="shared" si="12"/>
        <v>164136</v>
      </c>
      <c r="I30" s="19">
        <f t="shared" si="13"/>
        <v>160</v>
      </c>
      <c r="J30" s="20">
        <f t="shared" si="9"/>
        <v>-0.58384390155213972</v>
      </c>
      <c r="L30" s="22"/>
      <c r="M30" s="1" t="str">
        <f t="shared" si="10"/>
        <v>Categoria merceologica_Attività di servizi</v>
      </c>
      <c r="N30" s="32" t="s">
        <v>84</v>
      </c>
      <c r="O30" s="33" t="s">
        <v>11</v>
      </c>
      <c r="P30" s="33" t="s">
        <v>15</v>
      </c>
      <c r="Q30" s="33" t="s">
        <v>86</v>
      </c>
      <c r="R30" s="33">
        <v>1671032</v>
      </c>
      <c r="S30" s="33">
        <v>3030176</v>
      </c>
      <c r="T30" s="33">
        <v>10369</v>
      </c>
      <c r="U30" s="34">
        <v>103</v>
      </c>
    </row>
    <row r="31" spans="1:21" ht="18" customHeight="1" x14ac:dyDescent="0.2">
      <c r="A31" s="1" t="str">
        <f t="shared" si="7"/>
        <v>Cluster_Intimo</v>
      </c>
      <c r="B31" s="17" t="s">
        <v>51</v>
      </c>
      <c r="C31" s="17" t="s">
        <v>52</v>
      </c>
      <c r="D31" s="17" t="s">
        <v>57</v>
      </c>
      <c r="E31" s="18" t="s">
        <v>58</v>
      </c>
      <c r="F31" s="19">
        <f t="shared" si="14"/>
        <v>25010696</v>
      </c>
      <c r="G31" s="19">
        <f t="shared" si="11"/>
        <v>41763066</v>
      </c>
      <c r="H31" s="19">
        <f t="shared" si="12"/>
        <v>69793</v>
      </c>
      <c r="I31" s="19">
        <f t="shared" si="13"/>
        <v>631</v>
      </c>
      <c r="J31" s="20">
        <f t="shared" si="9"/>
        <v>-0.40112883474599303</v>
      </c>
      <c r="L31" s="22"/>
      <c r="M31" s="1" t="str">
        <f t="shared" si="10"/>
        <v>Categoria merceologica_Beni per la casa</v>
      </c>
      <c r="N31" s="32" t="s">
        <v>84</v>
      </c>
      <c r="O31" s="33" t="s">
        <v>11</v>
      </c>
      <c r="P31" s="33" t="s">
        <v>17</v>
      </c>
      <c r="Q31" s="33" t="s">
        <v>86</v>
      </c>
      <c r="R31" s="33">
        <v>7353523</v>
      </c>
      <c r="S31" s="33">
        <v>9899295</v>
      </c>
      <c r="T31" s="33">
        <v>55625</v>
      </c>
      <c r="U31" s="34">
        <v>105</v>
      </c>
    </row>
    <row r="32" spans="1:21" ht="18" customHeight="1" x14ac:dyDescent="0.2">
      <c r="A32" s="1" t="str">
        <f t="shared" si="7"/>
        <v>Cluster_Sport (Grandi Sup.)</v>
      </c>
      <c r="B32" s="17" t="s">
        <v>51</v>
      </c>
      <c r="C32" s="17" t="s">
        <v>52</v>
      </c>
      <c r="D32" s="17" t="s">
        <v>59</v>
      </c>
      <c r="E32" s="18" t="s">
        <v>60</v>
      </c>
      <c r="F32" s="19">
        <f t="shared" si="14"/>
        <v>12883217</v>
      </c>
      <c r="G32" s="19">
        <f t="shared" si="11"/>
        <v>23956813</v>
      </c>
      <c r="H32" s="19">
        <f t="shared" si="12"/>
        <v>90955</v>
      </c>
      <c r="I32" s="19">
        <f t="shared" si="13"/>
        <v>113</v>
      </c>
      <c r="J32" s="20">
        <f t="shared" si="9"/>
        <v>-0.4622315998375911</v>
      </c>
      <c r="L32" s="22"/>
      <c r="M32" s="1" t="str">
        <f t="shared" si="10"/>
        <v>Categoria merceologica_Cultura, Tempo Libero, Regali</v>
      </c>
      <c r="N32" s="32" t="s">
        <v>84</v>
      </c>
      <c r="O32" s="33" t="s">
        <v>11</v>
      </c>
      <c r="P32" s="33" t="s">
        <v>19</v>
      </c>
      <c r="Q32" s="33" t="s">
        <v>86</v>
      </c>
      <c r="R32" s="33">
        <v>9569532</v>
      </c>
      <c r="S32" s="33">
        <v>14440086</v>
      </c>
      <c r="T32" s="33">
        <v>41252</v>
      </c>
      <c r="U32" s="34">
        <v>279</v>
      </c>
    </row>
    <row r="33" spans="1:21" ht="18" customHeight="1" x14ac:dyDescent="0.2">
      <c r="A33" s="1" t="str">
        <f t="shared" si="7"/>
        <v>Cluster_Sport (small units)</v>
      </c>
      <c r="B33" s="17" t="s">
        <v>51</v>
      </c>
      <c r="C33" s="17" t="s">
        <v>52</v>
      </c>
      <c r="D33" s="17" t="s">
        <v>61</v>
      </c>
      <c r="E33" s="18" t="s">
        <v>62</v>
      </c>
      <c r="F33" s="19">
        <f t="shared" si="14"/>
        <v>9378283</v>
      </c>
      <c r="G33" s="19">
        <f t="shared" si="11"/>
        <v>18536585</v>
      </c>
      <c r="H33" s="19">
        <f t="shared" si="12"/>
        <v>34311</v>
      </c>
      <c r="I33" s="19">
        <f t="shared" si="13"/>
        <v>144</v>
      </c>
      <c r="J33" s="20">
        <f t="shared" si="9"/>
        <v>-0.49406630185657174</v>
      </c>
      <c r="L33" s="22"/>
      <c r="M33" s="1" t="str">
        <f t="shared" si="10"/>
        <v>Categoria merceologica_Cura Persona, Salute</v>
      </c>
      <c r="N33" s="32" t="s">
        <v>84</v>
      </c>
      <c r="O33" s="33" t="s">
        <v>11</v>
      </c>
      <c r="P33" s="33" t="s">
        <v>21</v>
      </c>
      <c r="Q33" s="33" t="s">
        <v>86</v>
      </c>
      <c r="R33" s="33">
        <v>8228097</v>
      </c>
      <c r="S33" s="33">
        <v>13913979</v>
      </c>
      <c r="T33" s="33">
        <v>33007</v>
      </c>
      <c r="U33" s="34">
        <v>287</v>
      </c>
    </row>
    <row r="34" spans="1:21" ht="18" customHeight="1" x14ac:dyDescent="0.2">
      <c r="A34" s="1" t="str">
        <f t="shared" si="7"/>
        <v>Cluster_Bambino</v>
      </c>
      <c r="B34" s="17" t="s">
        <v>51</v>
      </c>
      <c r="C34" s="17" t="s">
        <v>52</v>
      </c>
      <c r="D34" s="17" t="s">
        <v>63</v>
      </c>
      <c r="E34" s="18" t="s">
        <v>64</v>
      </c>
      <c r="F34" s="19">
        <f t="shared" si="14"/>
        <v>8129232</v>
      </c>
      <c r="G34" s="19">
        <f t="shared" si="11"/>
        <v>12130582</v>
      </c>
      <c r="H34" s="19">
        <f t="shared" si="12"/>
        <v>37241</v>
      </c>
      <c r="I34" s="19">
        <f t="shared" si="13"/>
        <v>257</v>
      </c>
      <c r="J34" s="20">
        <f t="shared" si="9"/>
        <v>-0.32985639106186326</v>
      </c>
      <c r="L34" s="22"/>
      <c r="M34" s="1" t="str">
        <f t="shared" si="10"/>
        <v>Categoria merceologica_Elettronica di consumo</v>
      </c>
      <c r="N34" s="32" t="s">
        <v>84</v>
      </c>
      <c r="O34" s="33" t="s">
        <v>11</v>
      </c>
      <c r="P34" s="33" t="s">
        <v>23</v>
      </c>
      <c r="Q34" s="33" t="s">
        <v>86</v>
      </c>
      <c r="R34" s="33">
        <v>21903915</v>
      </c>
      <c r="S34" s="33">
        <v>26363155</v>
      </c>
      <c r="T34" s="33">
        <v>59223</v>
      </c>
      <c r="U34" s="34">
        <v>62</v>
      </c>
    </row>
    <row r="35" spans="1:21" ht="18" customHeight="1" x14ac:dyDescent="0.2">
      <c r="A35" s="1" t="str">
        <f t="shared" si="7"/>
        <v>Cluster_Casa</v>
      </c>
      <c r="B35" s="17" t="s">
        <v>51</v>
      </c>
      <c r="C35" s="17" t="s">
        <v>52</v>
      </c>
      <c r="D35" s="17" t="s">
        <v>65</v>
      </c>
      <c r="E35" s="18" t="s">
        <v>66</v>
      </c>
      <c r="F35" s="19">
        <f t="shared" si="14"/>
        <v>7285624</v>
      </c>
      <c r="G35" s="19">
        <f t="shared" si="11"/>
        <v>11889211</v>
      </c>
      <c r="H35" s="19">
        <f t="shared" si="12"/>
        <v>37073</v>
      </c>
      <c r="I35" s="19">
        <f t="shared" si="13"/>
        <v>169</v>
      </c>
      <c r="J35" s="20">
        <f t="shared" si="9"/>
        <v>-0.38720710735136254</v>
      </c>
      <c r="L35" s="22"/>
      <c r="M35" s="1" t="str">
        <f t="shared" si="10"/>
        <v>Categoria merceologica_Ristorazione</v>
      </c>
      <c r="N35" s="32" t="s">
        <v>84</v>
      </c>
      <c r="O35" s="33" t="s">
        <v>11</v>
      </c>
      <c r="P35" s="33" t="s">
        <v>25</v>
      </c>
      <c r="Q35" s="33" t="s">
        <v>86</v>
      </c>
      <c r="R35" s="33">
        <v>5436944</v>
      </c>
      <c r="S35" s="33">
        <v>15905360</v>
      </c>
      <c r="T35" s="33">
        <v>43984</v>
      </c>
      <c r="U35" s="34">
        <v>247</v>
      </c>
    </row>
    <row r="36" spans="1:21" ht="18" customHeight="1" x14ac:dyDescent="0.2">
      <c r="A36" s="1" t="str">
        <f t="shared" si="7"/>
        <v>Cluster_Elettronica</v>
      </c>
      <c r="B36" s="17" t="s">
        <v>51</v>
      </c>
      <c r="C36" s="17" t="s">
        <v>52</v>
      </c>
      <c r="D36" s="17" t="s">
        <v>67</v>
      </c>
      <c r="E36" s="18" t="s">
        <v>68</v>
      </c>
      <c r="F36" s="19">
        <f t="shared" si="14"/>
        <v>96058474</v>
      </c>
      <c r="G36" s="19">
        <f t="shared" si="11"/>
        <v>114843730</v>
      </c>
      <c r="H36" s="19">
        <f t="shared" si="12"/>
        <v>320528</v>
      </c>
      <c r="I36" s="19">
        <f t="shared" si="13"/>
        <v>133</v>
      </c>
      <c r="J36" s="20">
        <f t="shared" si="9"/>
        <v>-0.16357232562892199</v>
      </c>
      <c r="L36" s="22"/>
      <c r="M36" s="1" t="str">
        <f t="shared" si="10"/>
        <v>Categoria merceologica_Despecializzati</v>
      </c>
      <c r="N36" s="32" t="s">
        <v>84</v>
      </c>
      <c r="O36" s="33" t="s">
        <v>11</v>
      </c>
      <c r="P36" s="33" t="s">
        <v>27</v>
      </c>
      <c r="Q36" s="33" t="s">
        <v>86</v>
      </c>
      <c r="R36" s="33">
        <v>45574849</v>
      </c>
      <c r="S36" s="33">
        <v>49338997</v>
      </c>
      <c r="T36" s="33">
        <v>197350</v>
      </c>
      <c r="U36" s="34">
        <v>31</v>
      </c>
    </row>
    <row r="37" spans="1:21" ht="18" customHeight="1" x14ac:dyDescent="0.2">
      <c r="A37" s="1" t="str">
        <f t="shared" si="7"/>
        <v>Cluster_Gioielleria</v>
      </c>
      <c r="B37" s="17" t="s">
        <v>51</v>
      </c>
      <c r="C37" s="17" t="s">
        <v>52</v>
      </c>
      <c r="D37" s="17" t="s">
        <v>69</v>
      </c>
      <c r="E37" s="18" t="s">
        <v>70</v>
      </c>
      <c r="F37" s="19">
        <f t="shared" si="14"/>
        <v>7528653</v>
      </c>
      <c r="G37" s="19">
        <f t="shared" si="11"/>
        <v>11885708</v>
      </c>
      <c r="H37" s="19">
        <f t="shared" si="12"/>
        <v>36018</v>
      </c>
      <c r="I37" s="19">
        <f t="shared" si="13"/>
        <v>346</v>
      </c>
      <c r="J37" s="20">
        <f t="shared" si="9"/>
        <v>-0.36657934049868968</v>
      </c>
      <c r="L37" s="22"/>
      <c r="M37" s="1" t="str">
        <f t="shared" si="10"/>
        <v>Dimensione_NEGOZI (&lt;250mq)</v>
      </c>
      <c r="N37" s="32" t="s">
        <v>84</v>
      </c>
      <c r="O37" s="33" t="s">
        <v>29</v>
      </c>
      <c r="P37" s="33" t="s">
        <v>31</v>
      </c>
      <c r="Q37" s="33" t="s">
        <v>86</v>
      </c>
      <c r="R37" s="33">
        <v>38141647</v>
      </c>
      <c r="S37" s="33">
        <v>70353984</v>
      </c>
      <c r="T37" s="33">
        <v>166330</v>
      </c>
      <c r="U37" s="34">
        <v>1440</v>
      </c>
    </row>
    <row r="38" spans="1:21" ht="18" customHeight="1" x14ac:dyDescent="0.2">
      <c r="A38" s="1" t="str">
        <f t="shared" si="7"/>
        <v>Cluster_Ottica</v>
      </c>
      <c r="B38" s="17" t="s">
        <v>51</v>
      </c>
      <c r="C38" s="17" t="s">
        <v>52</v>
      </c>
      <c r="D38" s="17" t="s">
        <v>71</v>
      </c>
      <c r="E38" s="18" t="s">
        <v>72</v>
      </c>
      <c r="F38" s="19">
        <f t="shared" si="14"/>
        <v>8247134</v>
      </c>
      <c r="G38" s="19">
        <f t="shared" si="11"/>
        <v>11873157</v>
      </c>
      <c r="H38" s="19">
        <f t="shared" si="12"/>
        <v>29595</v>
      </c>
      <c r="I38" s="19">
        <f t="shared" si="13"/>
        <v>228</v>
      </c>
      <c r="J38" s="20">
        <f t="shared" si="9"/>
        <v>-0.30539670283143738</v>
      </c>
      <c r="L38" s="22"/>
      <c r="M38" s="1" t="str">
        <f t="shared" si="10"/>
        <v>Dimensione_NEGOZI da 251 a 600 mq</v>
      </c>
      <c r="N38" s="32" t="s">
        <v>84</v>
      </c>
      <c r="O38" s="33" t="s">
        <v>29</v>
      </c>
      <c r="P38" s="33" t="s">
        <v>33</v>
      </c>
      <c r="Q38" s="33" t="s">
        <v>86</v>
      </c>
      <c r="R38" s="33">
        <v>11459518</v>
      </c>
      <c r="S38" s="33">
        <v>20961366</v>
      </c>
      <c r="T38" s="33">
        <v>65799</v>
      </c>
      <c r="U38" s="34">
        <v>184</v>
      </c>
    </row>
    <row r="39" spans="1:21" ht="18" customHeight="1" x14ac:dyDescent="0.2">
      <c r="A39" s="1" t="str">
        <f t="shared" si="7"/>
        <v>Cluster_Ristorazione (Fast food)</v>
      </c>
      <c r="B39" s="17" t="s">
        <v>51</v>
      </c>
      <c r="C39" s="17" t="s">
        <v>52</v>
      </c>
      <c r="D39" s="17" t="s">
        <v>73</v>
      </c>
      <c r="E39" s="18" t="s">
        <v>74</v>
      </c>
      <c r="F39" s="19">
        <f t="shared" si="14"/>
        <v>10991025</v>
      </c>
      <c r="G39" s="19">
        <f t="shared" si="11"/>
        <v>20180424</v>
      </c>
      <c r="H39" s="19">
        <f t="shared" si="12"/>
        <v>39832</v>
      </c>
      <c r="I39" s="19">
        <f t="shared" si="13"/>
        <v>108</v>
      </c>
      <c r="J39" s="20">
        <f t="shared" si="9"/>
        <v>-0.45536203798294828</v>
      </c>
      <c r="L39" s="22"/>
      <c r="M39" s="1" t="str">
        <f t="shared" si="10"/>
        <v>Dimensione_MEDIE SUPERFICI ( da 601 a 1500 mq)</v>
      </c>
      <c r="N39" s="32" t="s">
        <v>84</v>
      </c>
      <c r="O39" s="33" t="s">
        <v>29</v>
      </c>
      <c r="P39" s="33" t="s">
        <v>35</v>
      </c>
      <c r="Q39" s="33" t="s">
        <v>86</v>
      </c>
      <c r="R39" s="33">
        <v>19343375</v>
      </c>
      <c r="S39" s="33">
        <v>28514973</v>
      </c>
      <c r="T39" s="33">
        <v>112237</v>
      </c>
      <c r="U39" s="34">
        <v>118</v>
      </c>
    </row>
    <row r="40" spans="1:21" ht="18" customHeight="1" x14ac:dyDescent="0.2">
      <c r="A40" s="1" t="str">
        <f t="shared" si="7"/>
        <v>Cluster_Ristorazione (pizzerie)</v>
      </c>
      <c r="B40" s="17" t="s">
        <v>51</v>
      </c>
      <c r="C40" s="17" t="s">
        <v>52</v>
      </c>
      <c r="D40" s="17" t="s">
        <v>75</v>
      </c>
      <c r="E40" s="18" t="s">
        <v>76</v>
      </c>
      <c r="F40" s="19">
        <f t="shared" si="14"/>
        <v>826599</v>
      </c>
      <c r="G40" s="19">
        <f t="shared" si="11"/>
        <v>3726058</v>
      </c>
      <c r="H40" s="19">
        <f t="shared" si="12"/>
        <v>13108</v>
      </c>
      <c r="I40" s="19">
        <f t="shared" si="13"/>
        <v>32</v>
      </c>
      <c r="J40" s="20">
        <f t="shared" si="9"/>
        <v>-0.77815723748798327</v>
      </c>
      <c r="L40" s="22"/>
      <c r="M40" s="1" t="str">
        <f t="shared" si="10"/>
        <v>Dimensione_GRANDI SUPERFICI (&gt;1500 mq)</v>
      </c>
      <c r="N40" s="32" t="s">
        <v>84</v>
      </c>
      <c r="O40" s="33" t="s">
        <v>29</v>
      </c>
      <c r="P40" s="33" t="s">
        <v>37</v>
      </c>
      <c r="Q40" s="33" t="s">
        <v>86</v>
      </c>
      <c r="R40" s="33">
        <v>28542365</v>
      </c>
      <c r="S40" s="33">
        <v>44481681</v>
      </c>
      <c r="T40" s="33">
        <v>171597</v>
      </c>
      <c r="U40" s="34">
        <v>60</v>
      </c>
    </row>
    <row r="41" spans="1:21" ht="18" customHeight="1" x14ac:dyDescent="0.2">
      <c r="A41" s="1" t="str">
        <f t="shared" si="7"/>
        <v>Cluster_Ristorazione (leisure)</v>
      </c>
      <c r="B41" s="17" t="s">
        <v>51</v>
      </c>
      <c r="C41" s="17" t="s">
        <v>52</v>
      </c>
      <c r="D41" s="17" t="s">
        <v>77</v>
      </c>
      <c r="E41" s="18" t="s">
        <v>78</v>
      </c>
      <c r="F41" s="19">
        <f t="shared" si="14"/>
        <v>1718220</v>
      </c>
      <c r="G41" s="19">
        <f t="shared" si="11"/>
        <v>8906828</v>
      </c>
      <c r="H41" s="19">
        <f t="shared" si="12"/>
        <v>23170</v>
      </c>
      <c r="I41" s="19">
        <f t="shared" si="13"/>
        <v>56</v>
      </c>
      <c r="J41" s="20">
        <f t="shared" si="9"/>
        <v>-0.80708957217990518</v>
      </c>
      <c r="L41" s="22"/>
      <c r="M41" s="1" t="str">
        <f t="shared" si="10"/>
        <v>Dimensione_RISTORAZIONE</v>
      </c>
      <c r="N41" s="32" t="s">
        <v>84</v>
      </c>
      <c r="O41" s="33" t="s">
        <v>29</v>
      </c>
      <c r="P41" s="33" t="s">
        <v>39</v>
      </c>
      <c r="Q41" s="33" t="s">
        <v>86</v>
      </c>
      <c r="R41" s="33">
        <v>5436944</v>
      </c>
      <c r="S41" s="33">
        <v>15905360</v>
      </c>
      <c r="T41" s="33">
        <v>43981</v>
      </c>
      <c r="U41" s="34">
        <v>247</v>
      </c>
    </row>
    <row r="42" spans="1:21" ht="18" customHeight="1" x14ac:dyDescent="0.2">
      <c r="A42" s="1" t="str">
        <f t="shared" si="7"/>
        <v>Cluster_Profumerie</v>
      </c>
      <c r="B42" s="17" t="s">
        <v>51</v>
      </c>
      <c r="C42" s="17" t="s">
        <v>52</v>
      </c>
      <c r="D42" s="17" t="s">
        <v>79</v>
      </c>
      <c r="E42" s="18" t="s">
        <v>80</v>
      </c>
      <c r="F42" s="19">
        <f t="shared" si="14"/>
        <v>8215855</v>
      </c>
      <c r="G42" s="19">
        <f t="shared" si="11"/>
        <v>14892289</v>
      </c>
      <c r="H42" s="19">
        <f t="shared" si="12"/>
        <v>40384</v>
      </c>
      <c r="I42" s="19">
        <f t="shared" si="13"/>
        <v>170</v>
      </c>
      <c r="J42" s="20">
        <f t="shared" si="9"/>
        <v>-0.44831482923813792</v>
      </c>
      <c r="L42" s="22"/>
      <c r="M42" s="1" t="str">
        <f t="shared" si="10"/>
        <v>Focus abbigliamento_Negozi da 0 a 100 mq</v>
      </c>
      <c r="N42" s="32" t="s">
        <v>84</v>
      </c>
      <c r="O42" s="33" t="s">
        <v>41</v>
      </c>
      <c r="P42" s="33" t="s">
        <v>43</v>
      </c>
      <c r="Q42" s="33" t="s">
        <v>86</v>
      </c>
      <c r="R42" s="33">
        <v>4316294</v>
      </c>
      <c r="S42" s="33">
        <v>9224549</v>
      </c>
      <c r="T42" s="33">
        <v>17556</v>
      </c>
      <c r="U42" s="34">
        <v>238</v>
      </c>
    </row>
    <row r="43" spans="1:21" x14ac:dyDescent="0.2">
      <c r="L43" s="22"/>
      <c r="M43" s="1" t="str">
        <f t="shared" si="10"/>
        <v>Focus abbigliamento_Negozi da 101 a 250 mq</v>
      </c>
      <c r="N43" s="32" t="s">
        <v>84</v>
      </c>
      <c r="O43" s="33" t="s">
        <v>41</v>
      </c>
      <c r="P43" s="33" t="s">
        <v>45</v>
      </c>
      <c r="Q43" s="33" t="s">
        <v>86</v>
      </c>
      <c r="R43" s="33">
        <v>14316569</v>
      </c>
      <c r="S43" s="33">
        <v>30046774</v>
      </c>
      <c r="T43" s="33">
        <v>74357</v>
      </c>
      <c r="U43" s="34">
        <v>475</v>
      </c>
    </row>
    <row r="44" spans="1:21" x14ac:dyDescent="0.2">
      <c r="L44" s="22"/>
      <c r="M44" s="1" t="str">
        <f t="shared" si="10"/>
        <v>Focus abbigliamento_NEGOZI da 251 a 600 mq</v>
      </c>
      <c r="N44" s="32" t="s">
        <v>84</v>
      </c>
      <c r="O44" s="33" t="s">
        <v>41</v>
      </c>
      <c r="P44" s="33" t="s">
        <v>33</v>
      </c>
      <c r="Q44" s="33" t="s">
        <v>86</v>
      </c>
      <c r="R44" s="33">
        <v>7387580</v>
      </c>
      <c r="S44" s="33">
        <v>14804632</v>
      </c>
      <c r="T44" s="33">
        <v>46746</v>
      </c>
      <c r="U44" s="34">
        <v>127</v>
      </c>
    </row>
    <row r="45" spans="1:21" x14ac:dyDescent="0.2">
      <c r="L45" s="22"/>
      <c r="M45" s="1" t="str">
        <f t="shared" si="10"/>
        <v>Focus abbigliamento_Medie superfici (da 601 a 1500 mq)</v>
      </c>
      <c r="N45" s="32" t="s">
        <v>84</v>
      </c>
      <c r="O45" s="33" t="s">
        <v>41</v>
      </c>
      <c r="P45" s="33" t="s">
        <v>48</v>
      </c>
      <c r="Q45" s="33" t="s">
        <v>86</v>
      </c>
      <c r="R45" s="33">
        <v>9830425</v>
      </c>
      <c r="S45" s="33">
        <v>17057397</v>
      </c>
      <c r="T45" s="33">
        <v>82532</v>
      </c>
      <c r="U45" s="34">
        <v>89</v>
      </c>
    </row>
    <row r="46" spans="1:21" x14ac:dyDescent="0.2">
      <c r="L46" s="22"/>
      <c r="M46" s="1" t="str">
        <f t="shared" si="10"/>
        <v>Focus abbigliamento_Grandi superfici (oltre 1500 mq)</v>
      </c>
      <c r="N46" s="32" t="s">
        <v>84</v>
      </c>
      <c r="O46" s="33" t="s">
        <v>41</v>
      </c>
      <c r="P46" s="33" t="s">
        <v>50</v>
      </c>
      <c r="Q46" s="33" t="s">
        <v>86</v>
      </c>
      <c r="R46" s="33">
        <v>12518828</v>
      </c>
      <c r="S46" s="33">
        <v>25531961</v>
      </c>
      <c r="T46" s="33">
        <v>95299</v>
      </c>
      <c r="U46" s="34">
        <v>37</v>
      </c>
    </row>
    <row r="47" spans="1:21" x14ac:dyDescent="0.2">
      <c r="L47" s="22"/>
      <c r="M47" s="1" t="str">
        <f t="shared" si="10"/>
        <v>Categoria merceologica_Abbigliamento personale</v>
      </c>
      <c r="N47" s="32" t="s">
        <v>84</v>
      </c>
      <c r="O47" s="33" t="s">
        <v>11</v>
      </c>
      <c r="P47" s="33" t="s">
        <v>13</v>
      </c>
      <c r="Q47" s="33" t="s">
        <v>87</v>
      </c>
      <c r="R47" s="33">
        <v>61215493</v>
      </c>
      <c r="S47" s="33">
        <v>134793526</v>
      </c>
      <c r="T47" s="33">
        <v>543502</v>
      </c>
      <c r="U47" s="34">
        <v>1578</v>
      </c>
    </row>
    <row r="48" spans="1:21" x14ac:dyDescent="0.2">
      <c r="L48" s="22"/>
      <c r="M48" s="1" t="str">
        <f t="shared" si="10"/>
        <v>Categoria merceologica_Attività di servizi</v>
      </c>
      <c r="N48" s="32" t="s">
        <v>84</v>
      </c>
      <c r="O48" s="33" t="s">
        <v>11</v>
      </c>
      <c r="P48" s="33" t="s">
        <v>15</v>
      </c>
      <c r="Q48" s="33" t="s">
        <v>87</v>
      </c>
      <c r="R48" s="33">
        <v>858748</v>
      </c>
      <c r="S48" s="33">
        <v>1905367</v>
      </c>
      <c r="T48" s="33">
        <v>9242</v>
      </c>
      <c r="U48" s="34">
        <v>99</v>
      </c>
    </row>
    <row r="49" spans="12:21" x14ac:dyDescent="0.2">
      <c r="L49" s="22"/>
      <c r="M49" s="1" t="str">
        <f t="shared" si="10"/>
        <v>Categoria merceologica_Beni per la casa</v>
      </c>
      <c r="N49" s="32" t="s">
        <v>84</v>
      </c>
      <c r="O49" s="33" t="s">
        <v>11</v>
      </c>
      <c r="P49" s="33" t="s">
        <v>17</v>
      </c>
      <c r="Q49" s="33" t="s">
        <v>87</v>
      </c>
      <c r="R49" s="33">
        <v>17390780</v>
      </c>
      <c r="S49" s="33">
        <v>24664367</v>
      </c>
      <c r="T49" s="33">
        <v>101008</v>
      </c>
      <c r="U49" s="34">
        <v>164</v>
      </c>
    </row>
    <row r="50" spans="12:21" x14ac:dyDescent="0.2">
      <c r="L50" s="22"/>
      <c r="M50" s="1" t="str">
        <f t="shared" si="10"/>
        <v>Categoria merceologica_Cultura, Tempo Libero, Regali</v>
      </c>
      <c r="N50" s="32" t="s">
        <v>84</v>
      </c>
      <c r="O50" s="33" t="s">
        <v>11</v>
      </c>
      <c r="P50" s="33" t="s">
        <v>19</v>
      </c>
      <c r="Q50" s="33" t="s">
        <v>87</v>
      </c>
      <c r="R50" s="33">
        <v>10082466</v>
      </c>
      <c r="S50" s="33">
        <v>16590604</v>
      </c>
      <c r="T50" s="33">
        <v>55477</v>
      </c>
      <c r="U50" s="34">
        <v>369</v>
      </c>
    </row>
    <row r="51" spans="12:21" x14ac:dyDescent="0.2">
      <c r="L51" s="22"/>
      <c r="M51" s="1" t="str">
        <f t="shared" si="10"/>
        <v>Categoria merceologica_Cura Persona, Salute</v>
      </c>
      <c r="N51" s="32" t="s">
        <v>84</v>
      </c>
      <c r="O51" s="33" t="s">
        <v>11</v>
      </c>
      <c r="P51" s="33" t="s">
        <v>21</v>
      </c>
      <c r="Q51" s="33" t="s">
        <v>87</v>
      </c>
      <c r="R51" s="33">
        <v>8819912</v>
      </c>
      <c r="S51" s="33">
        <v>15391124</v>
      </c>
      <c r="T51" s="33">
        <v>42455</v>
      </c>
      <c r="U51" s="34">
        <v>372</v>
      </c>
    </row>
    <row r="52" spans="12:21" x14ac:dyDescent="0.2">
      <c r="L52" s="22"/>
      <c r="M52" s="1" t="str">
        <f t="shared" si="10"/>
        <v>Categoria merceologica_Elettronica di consumo</v>
      </c>
      <c r="N52" s="32" t="s">
        <v>84</v>
      </c>
      <c r="O52" s="33" t="s">
        <v>11</v>
      </c>
      <c r="P52" s="33" t="s">
        <v>23</v>
      </c>
      <c r="Q52" s="33" t="s">
        <v>87</v>
      </c>
      <c r="R52" s="33">
        <v>36323710</v>
      </c>
      <c r="S52" s="33">
        <v>43105838</v>
      </c>
      <c r="T52" s="33">
        <v>123386</v>
      </c>
      <c r="U52" s="34">
        <v>112</v>
      </c>
    </row>
    <row r="53" spans="12:21" x14ac:dyDescent="0.2">
      <c r="L53" s="22"/>
      <c r="M53" s="1" t="str">
        <f t="shared" si="10"/>
        <v>Categoria merceologica_Ristorazione</v>
      </c>
      <c r="N53" s="32" t="s">
        <v>84</v>
      </c>
      <c r="O53" s="33" t="s">
        <v>11</v>
      </c>
      <c r="P53" s="33" t="s">
        <v>25</v>
      </c>
      <c r="Q53" s="33" t="s">
        <v>87</v>
      </c>
      <c r="R53" s="33">
        <v>5743789</v>
      </c>
      <c r="S53" s="33">
        <v>18304355</v>
      </c>
      <c r="T53" s="33">
        <v>50808</v>
      </c>
      <c r="U53" s="34">
        <v>261</v>
      </c>
    </row>
    <row r="54" spans="12:21" x14ac:dyDescent="0.2">
      <c r="L54" s="22"/>
      <c r="M54" s="1" t="str">
        <f t="shared" si="10"/>
        <v>Categoria merceologica_Despecializzati</v>
      </c>
      <c r="N54" s="32" t="s">
        <v>84</v>
      </c>
      <c r="O54" s="33" t="s">
        <v>11</v>
      </c>
      <c r="P54" s="33" t="s">
        <v>27</v>
      </c>
      <c r="Q54" s="33" t="s">
        <v>87</v>
      </c>
      <c r="R54" s="33">
        <v>34197026</v>
      </c>
      <c r="S54" s="33">
        <v>33709782</v>
      </c>
      <c r="T54" s="33">
        <v>150864</v>
      </c>
      <c r="U54" s="34">
        <v>28</v>
      </c>
    </row>
    <row r="55" spans="12:21" x14ac:dyDescent="0.2">
      <c r="L55" s="22"/>
      <c r="M55" s="1" t="str">
        <f t="shared" si="10"/>
        <v>Dimensione_NEGOZI (&lt;250mq)</v>
      </c>
      <c r="N55" s="32" t="s">
        <v>84</v>
      </c>
      <c r="O55" s="33" t="s">
        <v>29</v>
      </c>
      <c r="P55" s="33" t="s">
        <v>31</v>
      </c>
      <c r="Q55" s="33" t="s">
        <v>87</v>
      </c>
      <c r="R55" s="33">
        <v>44251533</v>
      </c>
      <c r="S55" s="33">
        <v>89480292</v>
      </c>
      <c r="T55" s="33">
        <v>245310</v>
      </c>
      <c r="U55" s="34">
        <v>2075</v>
      </c>
    </row>
    <row r="56" spans="12:21" x14ac:dyDescent="0.2">
      <c r="L56" s="22"/>
      <c r="M56" s="1" t="str">
        <f t="shared" si="10"/>
        <v>Dimensione_NEGOZI da 251 a 600 mq</v>
      </c>
      <c r="N56" s="32" t="s">
        <v>84</v>
      </c>
      <c r="O56" s="33" t="s">
        <v>29</v>
      </c>
      <c r="P56" s="33" t="s">
        <v>33</v>
      </c>
      <c r="Q56" s="33" t="s">
        <v>87</v>
      </c>
      <c r="R56" s="33">
        <v>15409810</v>
      </c>
      <c r="S56" s="33">
        <v>32526737</v>
      </c>
      <c r="T56" s="33">
        <v>118508</v>
      </c>
      <c r="U56" s="34">
        <v>316</v>
      </c>
    </row>
    <row r="57" spans="12:21" x14ac:dyDescent="0.2">
      <c r="L57" s="22"/>
      <c r="M57" s="1" t="str">
        <f t="shared" si="10"/>
        <v>Dimensione_MEDIE SUPERFICI ( da 601 a 1500 mq)</v>
      </c>
      <c r="N57" s="32" t="s">
        <v>84</v>
      </c>
      <c r="O57" s="33" t="s">
        <v>29</v>
      </c>
      <c r="P57" s="33" t="s">
        <v>35</v>
      </c>
      <c r="Q57" s="33" t="s">
        <v>87</v>
      </c>
      <c r="R57" s="33">
        <v>19966780</v>
      </c>
      <c r="S57" s="33">
        <v>34665637</v>
      </c>
      <c r="T57" s="33">
        <v>169870</v>
      </c>
      <c r="U57" s="34">
        <v>171</v>
      </c>
    </row>
    <row r="58" spans="12:21" x14ac:dyDescent="0.2">
      <c r="L58" s="22"/>
      <c r="M58" s="1" t="str">
        <f t="shared" si="10"/>
        <v>Dimensione_GRANDI SUPERFICI (&gt;1500 mq)</v>
      </c>
      <c r="N58" s="32" t="s">
        <v>84</v>
      </c>
      <c r="O58" s="33" t="s">
        <v>29</v>
      </c>
      <c r="P58" s="33" t="s">
        <v>37</v>
      </c>
      <c r="Q58" s="33" t="s">
        <v>87</v>
      </c>
      <c r="R58" s="33">
        <v>54823998</v>
      </c>
      <c r="S58" s="33">
        <v>79778160</v>
      </c>
      <c r="T58" s="33">
        <v>341386</v>
      </c>
      <c r="U58" s="34">
        <v>132</v>
      </c>
    </row>
    <row r="59" spans="12:21" x14ac:dyDescent="0.2">
      <c r="L59" s="22"/>
      <c r="M59" s="1" t="str">
        <f t="shared" si="10"/>
        <v>Dimensione_RISTORAZIONE</v>
      </c>
      <c r="N59" s="32" t="s">
        <v>84</v>
      </c>
      <c r="O59" s="33" t="s">
        <v>29</v>
      </c>
      <c r="P59" s="33" t="s">
        <v>39</v>
      </c>
      <c r="Q59" s="33" t="s">
        <v>87</v>
      </c>
      <c r="R59" s="33">
        <v>5743789</v>
      </c>
      <c r="S59" s="33">
        <v>18304355</v>
      </c>
      <c r="T59" s="33">
        <v>50808</v>
      </c>
      <c r="U59" s="34">
        <v>261</v>
      </c>
    </row>
    <row r="60" spans="12:21" x14ac:dyDescent="0.2">
      <c r="L60" s="22"/>
      <c r="M60" s="1" t="str">
        <f t="shared" si="10"/>
        <v>Focus abbigliamento_Negozi da 0 a 100 mq</v>
      </c>
      <c r="N60" s="32" t="s">
        <v>84</v>
      </c>
      <c r="O60" s="33" t="s">
        <v>41</v>
      </c>
      <c r="P60" s="33" t="s">
        <v>43</v>
      </c>
      <c r="Q60" s="33" t="s">
        <v>87</v>
      </c>
      <c r="R60" s="33">
        <v>4953900</v>
      </c>
      <c r="S60" s="33">
        <v>10306308</v>
      </c>
      <c r="T60" s="33">
        <v>25158</v>
      </c>
      <c r="U60" s="34">
        <v>324</v>
      </c>
    </row>
    <row r="61" spans="12:21" x14ac:dyDescent="0.2">
      <c r="L61" s="22"/>
      <c r="M61" s="1" t="str">
        <f t="shared" si="10"/>
        <v>Focus abbigliamento_Negozi da 101 a 250 mq</v>
      </c>
      <c r="N61" s="32" t="s">
        <v>84</v>
      </c>
      <c r="O61" s="33" t="s">
        <v>41</v>
      </c>
      <c r="P61" s="33" t="s">
        <v>45</v>
      </c>
      <c r="Q61" s="33" t="s">
        <v>87</v>
      </c>
      <c r="R61" s="33">
        <v>18670821</v>
      </c>
      <c r="S61" s="33">
        <v>44528935</v>
      </c>
      <c r="T61" s="33">
        <v>126289</v>
      </c>
      <c r="U61" s="34">
        <v>793</v>
      </c>
    </row>
    <row r="62" spans="12:21" x14ac:dyDescent="0.2">
      <c r="L62" s="22"/>
      <c r="M62" s="1" t="str">
        <f t="shared" si="10"/>
        <v>Focus abbigliamento_NEGOZI da 251 a 600 mq</v>
      </c>
      <c r="N62" s="32" t="s">
        <v>84</v>
      </c>
      <c r="O62" s="33" t="s">
        <v>41</v>
      </c>
      <c r="P62" s="33" t="s">
        <v>33</v>
      </c>
      <c r="Q62" s="33" t="s">
        <v>87</v>
      </c>
      <c r="R62" s="33">
        <v>11865345</v>
      </c>
      <c r="S62" s="33">
        <v>26519806</v>
      </c>
      <c r="T62" s="33">
        <v>95483</v>
      </c>
      <c r="U62" s="34">
        <v>248</v>
      </c>
    </row>
    <row r="63" spans="12:21" x14ac:dyDescent="0.2">
      <c r="L63" s="22"/>
      <c r="M63" s="1" t="str">
        <f t="shared" si="10"/>
        <v>Focus abbigliamento_Medie superfici (da 601 a 1500 mq)</v>
      </c>
      <c r="N63" s="32" t="s">
        <v>84</v>
      </c>
      <c r="O63" s="33" t="s">
        <v>41</v>
      </c>
      <c r="P63" s="33" t="s">
        <v>48</v>
      </c>
      <c r="Q63" s="33" t="s">
        <v>87</v>
      </c>
      <c r="R63" s="33">
        <v>14275402</v>
      </c>
      <c r="S63" s="33">
        <v>26696535</v>
      </c>
      <c r="T63" s="33">
        <v>140298</v>
      </c>
      <c r="U63" s="34">
        <v>142</v>
      </c>
    </row>
    <row r="64" spans="12:21" x14ac:dyDescent="0.2">
      <c r="L64" s="22"/>
      <c r="M64" s="1" t="str">
        <f t="shared" si="10"/>
        <v>Focus abbigliamento_Grandi superfici (oltre 1500 mq)</v>
      </c>
      <c r="N64" s="32" t="s">
        <v>84</v>
      </c>
      <c r="O64" s="33" t="s">
        <v>41</v>
      </c>
      <c r="P64" s="33" t="s">
        <v>50</v>
      </c>
      <c r="Q64" s="33" t="s">
        <v>87</v>
      </c>
      <c r="R64" s="33">
        <v>11450026</v>
      </c>
      <c r="S64" s="33">
        <v>26741943</v>
      </c>
      <c r="T64" s="33">
        <v>156276</v>
      </c>
      <c r="U64" s="34">
        <v>71</v>
      </c>
    </row>
    <row r="65" spans="12:21" x14ac:dyDescent="0.2">
      <c r="L65" s="22"/>
      <c r="M65" s="1" t="str">
        <f t="shared" si="10"/>
        <v>Cluster_Abbigliamento</v>
      </c>
      <c r="N65" s="32" t="s">
        <v>84</v>
      </c>
      <c r="O65" s="33" t="s">
        <v>52</v>
      </c>
      <c r="P65" s="33" t="s">
        <v>54</v>
      </c>
      <c r="Q65" s="35"/>
      <c r="R65" s="33">
        <v>38061296</v>
      </c>
      <c r="S65" s="33">
        <v>76399344</v>
      </c>
      <c r="T65" s="33">
        <v>429972</v>
      </c>
      <c r="U65" s="34">
        <v>298</v>
      </c>
    </row>
    <row r="66" spans="12:21" x14ac:dyDescent="0.2">
      <c r="L66" s="22"/>
      <c r="M66" s="1" t="str">
        <f t="shared" si="10"/>
        <v>Cluster_Calzature</v>
      </c>
      <c r="N66" s="32" t="s">
        <v>84</v>
      </c>
      <c r="O66" s="33" t="s">
        <v>52</v>
      </c>
      <c r="P66" s="33" t="s">
        <v>56</v>
      </c>
      <c r="Q66" s="35"/>
      <c r="R66" s="33">
        <v>8936040</v>
      </c>
      <c r="S66" s="33">
        <v>21472808</v>
      </c>
      <c r="T66" s="33">
        <v>164136</v>
      </c>
      <c r="U66" s="34">
        <v>160</v>
      </c>
    </row>
    <row r="67" spans="12:21" x14ac:dyDescent="0.2">
      <c r="L67" s="22"/>
      <c r="M67" s="1" t="str">
        <f t="shared" si="10"/>
        <v>Cluster_Intimo</v>
      </c>
      <c r="N67" s="32" t="s">
        <v>84</v>
      </c>
      <c r="O67" s="33" t="s">
        <v>52</v>
      </c>
      <c r="P67" s="33" t="s">
        <v>58</v>
      </c>
      <c r="Q67" s="35"/>
      <c r="R67" s="33">
        <v>25010696</v>
      </c>
      <c r="S67" s="33">
        <v>41763066</v>
      </c>
      <c r="T67" s="33">
        <v>69793</v>
      </c>
      <c r="U67" s="34">
        <v>631</v>
      </c>
    </row>
    <row r="68" spans="12:21" x14ac:dyDescent="0.2">
      <c r="L68" s="22"/>
      <c r="M68" s="1" t="str">
        <f t="shared" si="10"/>
        <v>Cluster_Sport (Grandi Sup.)</v>
      </c>
      <c r="N68" s="32" t="s">
        <v>84</v>
      </c>
      <c r="O68" s="33" t="s">
        <v>52</v>
      </c>
      <c r="P68" s="33" t="s">
        <v>60</v>
      </c>
      <c r="Q68" s="35"/>
      <c r="R68" s="33">
        <v>12883217</v>
      </c>
      <c r="S68" s="33">
        <v>23956813</v>
      </c>
      <c r="T68" s="33">
        <v>90955</v>
      </c>
      <c r="U68" s="34">
        <v>113</v>
      </c>
    </row>
    <row r="69" spans="12:21" x14ac:dyDescent="0.2">
      <c r="L69" s="22"/>
      <c r="M69" s="1" t="str">
        <f t="shared" si="10"/>
        <v>Cluster_Sport (small units)</v>
      </c>
      <c r="N69" s="32" t="s">
        <v>84</v>
      </c>
      <c r="O69" s="33" t="s">
        <v>52</v>
      </c>
      <c r="P69" s="33" t="s">
        <v>62</v>
      </c>
      <c r="Q69" s="35"/>
      <c r="R69" s="33">
        <v>9378283</v>
      </c>
      <c r="S69" s="33">
        <v>18536585</v>
      </c>
      <c r="T69" s="33">
        <v>34311</v>
      </c>
      <c r="U69" s="34">
        <v>144</v>
      </c>
    </row>
    <row r="70" spans="12:21" x14ac:dyDescent="0.2">
      <c r="L70" s="22"/>
      <c r="M70" s="1" t="str">
        <f t="shared" si="10"/>
        <v>Cluster_Bambino</v>
      </c>
      <c r="N70" s="32" t="s">
        <v>84</v>
      </c>
      <c r="O70" s="33" t="s">
        <v>52</v>
      </c>
      <c r="P70" s="33" t="s">
        <v>64</v>
      </c>
      <c r="Q70" s="35"/>
      <c r="R70" s="33">
        <v>8129232</v>
      </c>
      <c r="S70" s="33">
        <v>12130582</v>
      </c>
      <c r="T70" s="33">
        <v>37241</v>
      </c>
      <c r="U70" s="34">
        <v>257</v>
      </c>
    </row>
    <row r="71" spans="12:21" x14ac:dyDescent="0.2">
      <c r="L71" s="22"/>
      <c r="M71" s="1" t="str">
        <f t="shared" si="10"/>
        <v>Cluster_Casa</v>
      </c>
      <c r="N71" s="32" t="s">
        <v>84</v>
      </c>
      <c r="O71" s="33" t="s">
        <v>52</v>
      </c>
      <c r="P71" s="33" t="s">
        <v>66</v>
      </c>
      <c r="Q71" s="35"/>
      <c r="R71" s="33">
        <v>7285624</v>
      </c>
      <c r="S71" s="33">
        <v>11889211</v>
      </c>
      <c r="T71" s="33">
        <v>37073</v>
      </c>
      <c r="U71" s="34">
        <v>169</v>
      </c>
    </row>
    <row r="72" spans="12:21" x14ac:dyDescent="0.2">
      <c r="L72" s="22"/>
      <c r="M72" s="1" t="str">
        <f t="shared" si="10"/>
        <v>Cluster_Elettronica</v>
      </c>
      <c r="N72" s="32" t="s">
        <v>84</v>
      </c>
      <c r="O72" s="33" t="s">
        <v>52</v>
      </c>
      <c r="P72" s="33" t="s">
        <v>68</v>
      </c>
      <c r="Q72" s="35"/>
      <c r="R72" s="33">
        <v>96058474</v>
      </c>
      <c r="S72" s="33">
        <v>114843730</v>
      </c>
      <c r="T72" s="33">
        <v>320528</v>
      </c>
      <c r="U72" s="34">
        <v>133</v>
      </c>
    </row>
    <row r="73" spans="12:21" x14ac:dyDescent="0.2">
      <c r="L73" s="22"/>
      <c r="M73" s="1" t="str">
        <f t="shared" si="10"/>
        <v>Cluster_Gioielleria</v>
      </c>
      <c r="N73" s="32" t="s">
        <v>84</v>
      </c>
      <c r="O73" s="33" t="s">
        <v>52</v>
      </c>
      <c r="P73" s="33" t="s">
        <v>70</v>
      </c>
      <c r="Q73" s="35"/>
      <c r="R73" s="33">
        <v>7528653</v>
      </c>
      <c r="S73" s="33">
        <v>11885708</v>
      </c>
      <c r="T73" s="33">
        <v>36018</v>
      </c>
      <c r="U73" s="34">
        <v>346</v>
      </c>
    </row>
    <row r="74" spans="12:21" x14ac:dyDescent="0.2">
      <c r="L74" s="22"/>
      <c r="M74" s="1" t="str">
        <f t="shared" ref="M74:M78" si="15">O74&amp;"_"&amp;P74</f>
        <v>Cluster_Ottica</v>
      </c>
      <c r="N74" s="32" t="s">
        <v>84</v>
      </c>
      <c r="O74" s="33" t="s">
        <v>52</v>
      </c>
      <c r="P74" s="33" t="s">
        <v>72</v>
      </c>
      <c r="Q74" s="35"/>
      <c r="R74" s="33">
        <v>8247134</v>
      </c>
      <c r="S74" s="33">
        <v>11873157</v>
      </c>
      <c r="T74" s="33">
        <v>29595</v>
      </c>
      <c r="U74" s="34">
        <v>228</v>
      </c>
    </row>
    <row r="75" spans="12:21" x14ac:dyDescent="0.2">
      <c r="L75" s="22"/>
      <c r="M75" s="1" t="str">
        <f t="shared" si="15"/>
        <v>Cluster_Ristorazione (Fast food)</v>
      </c>
      <c r="N75" s="32" t="s">
        <v>84</v>
      </c>
      <c r="O75" s="33" t="s">
        <v>52</v>
      </c>
      <c r="P75" s="33" t="s">
        <v>74</v>
      </c>
      <c r="Q75" s="35"/>
      <c r="R75" s="33">
        <v>10991025</v>
      </c>
      <c r="S75" s="33">
        <v>20180424</v>
      </c>
      <c r="T75" s="33">
        <v>39832</v>
      </c>
      <c r="U75" s="34">
        <v>108</v>
      </c>
    </row>
    <row r="76" spans="12:21" x14ac:dyDescent="0.2">
      <c r="L76" s="22"/>
      <c r="M76" s="1" t="str">
        <f t="shared" si="15"/>
        <v>Cluster_Ristorazione (pizzerie)</v>
      </c>
      <c r="N76" s="32" t="s">
        <v>84</v>
      </c>
      <c r="O76" s="33" t="s">
        <v>52</v>
      </c>
      <c r="P76" s="33" t="s">
        <v>76</v>
      </c>
      <c r="Q76" s="35"/>
      <c r="R76" s="33">
        <v>826599</v>
      </c>
      <c r="S76" s="33">
        <v>3726058</v>
      </c>
      <c r="T76" s="33">
        <v>13108</v>
      </c>
      <c r="U76" s="34">
        <v>32</v>
      </c>
    </row>
    <row r="77" spans="12:21" x14ac:dyDescent="0.2">
      <c r="L77" s="22"/>
      <c r="M77" s="1" t="str">
        <f t="shared" si="15"/>
        <v>Cluster_Ristorazione (leisure)</v>
      </c>
      <c r="N77" s="32" t="s">
        <v>84</v>
      </c>
      <c r="O77" s="33" t="s">
        <v>52</v>
      </c>
      <c r="P77" s="33" t="s">
        <v>78</v>
      </c>
      <c r="Q77" s="35"/>
      <c r="R77" s="33">
        <v>1718220</v>
      </c>
      <c r="S77" s="33">
        <v>8906828</v>
      </c>
      <c r="T77" s="33">
        <v>23170</v>
      </c>
      <c r="U77" s="34">
        <v>56</v>
      </c>
    </row>
    <row r="78" spans="12:21" x14ac:dyDescent="0.2">
      <c r="L78" s="22"/>
      <c r="M78" s="1" t="str">
        <f t="shared" si="15"/>
        <v>Cluster_Profumerie</v>
      </c>
      <c r="N78" s="32" t="s">
        <v>84</v>
      </c>
      <c r="O78" s="33" t="s">
        <v>52</v>
      </c>
      <c r="P78" s="33" t="s">
        <v>80</v>
      </c>
      <c r="Q78" s="35"/>
      <c r="R78" s="33">
        <v>8215855</v>
      </c>
      <c r="S78" s="33">
        <v>14892289</v>
      </c>
      <c r="T78" s="33">
        <v>40384</v>
      </c>
      <c r="U78" s="34">
        <v>170</v>
      </c>
    </row>
  </sheetData>
  <autoFilter ref="B10:J42" xr:uid="{1B6CF754-02DF-44FD-B10F-E3BEE520A659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5A5A7E83B2074DA0720F18E8338ABA" ma:contentTypeVersion="13" ma:contentTypeDescription="Create a new document." ma:contentTypeScope="" ma:versionID="3505ca7439ba13a047310add61fd367a">
  <xsd:schema xmlns:xsd="http://www.w3.org/2001/XMLSchema" xmlns:xs="http://www.w3.org/2001/XMLSchema" xmlns:p="http://schemas.microsoft.com/office/2006/metadata/properties" xmlns:ns3="6e34ee29-9724-4e9b-a49f-2e215c1e805f" xmlns:ns4="89ebff39-a050-465b-bc2e-4514c36b36bb" targetNamespace="http://schemas.microsoft.com/office/2006/metadata/properties" ma:root="true" ma:fieldsID="5b5db65d957a62f6a3cb8b9c4acdb46e" ns3:_="" ns4:_="">
    <xsd:import namespace="6e34ee29-9724-4e9b-a49f-2e215c1e805f"/>
    <xsd:import namespace="89ebff39-a050-465b-bc2e-4514c36b36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4ee29-9724-4e9b-a49f-2e215c1e8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bff39-a050-465b-bc2e-4514c36b3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8AEE24-0B01-416A-9199-BA2BF970675D}">
  <ds:schemaRefs>
    <ds:schemaRef ds:uri="http://purl.org/dc/terms/"/>
    <ds:schemaRef ds:uri="6e34ee29-9724-4e9b-a49f-2e215c1e805f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89ebff39-a050-465b-bc2e-4514c36b36bb"/>
  </ds:schemaRefs>
</ds:datastoreItem>
</file>

<file path=customXml/itemProps2.xml><?xml version="1.0" encoding="utf-8"?>
<ds:datastoreItem xmlns:ds="http://schemas.openxmlformats.org/officeDocument/2006/customXml" ds:itemID="{CD5F9DDE-220D-4865-AB14-769E3B4F6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34ee29-9724-4e9b-a49f-2e215c1e805f"/>
    <ds:schemaRef ds:uri="89ebff39-a050-465b-bc2e-4514c36b3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4B6A54-DE92-4A08-8AD7-CB0C26F06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Fraulino/ITA</dc:creator>
  <cp:lastModifiedBy>Microsoft Office User</cp:lastModifiedBy>
  <cp:lastPrinted>2021-03-25T12:00:19Z</cp:lastPrinted>
  <dcterms:created xsi:type="dcterms:W3CDTF">2021-03-17T08:10:40Z</dcterms:created>
  <dcterms:modified xsi:type="dcterms:W3CDTF">2021-03-25T12:00:43Z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0x010100395A5A7E83B2074DA0720F18E8338ABA</vt:lpwstr>
  </property>
</Properties>
</file>